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0_Ostatní" sheetId="1" r:id="rId1"/>
    <sheet name="SO 000_Vedlejší" sheetId="2" r:id="rId2"/>
    <sheet name="SO 101.1" sheetId="3" r:id="rId3"/>
    <sheet name="SO 101b" sheetId="4" r:id="rId4"/>
    <sheet name="SO 801.3" sheetId="5" r:id="rId5"/>
    <sheet name="SO 801.4b" sheetId="6" r:id="rId6"/>
  </sheets>
  <definedNames/>
  <calcPr/>
  <webPublishing/>
</workbook>
</file>

<file path=xl/sharedStrings.xml><?xml version="1.0" encoding="utf-8"?>
<sst xmlns="http://schemas.openxmlformats.org/spreadsheetml/2006/main" count="2545" uniqueCount="738">
  <si>
    <t>ASPE10</t>
  </si>
  <si>
    <t>S</t>
  </si>
  <si>
    <t>Soupis prací objektu</t>
  </si>
  <si>
    <t xml:space="preserve">Stavba: </t>
  </si>
  <si>
    <t>VD18117</t>
  </si>
  <si>
    <t>III/4243 Přejezd ČD - Tvrdonice,SO 101 Tvrdonice - extravilán, 2. část, po DI č.I</t>
  </si>
  <si>
    <t>O</t>
  </si>
  <si>
    <t>Objekt:</t>
  </si>
  <si>
    <t>SO 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</si>
  <si>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</si>
  <si>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</si>
  <si>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</si>
  <si>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</si>
  <si>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</si>
  <si>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</si>
  <si>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</si>
  <si>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</si>
  <si>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</si>
  <si>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</si>
  <si>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</si>
  <si>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</si>
  <si>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</si>
  <si>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</si>
  <si>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</si>
  <si>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</si>
  <si>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</si>
  <si>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</si>
  <si>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</si>
  <si>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</si>
  <si>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</si>
  <si>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</si>
  <si>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</si>
  <si>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</si>
  <si>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</si>
  <si>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</si>
  <si>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</si>
  <si>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</si>
  <si>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</si>
  <si>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</si>
  <si>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</si>
  <si>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</si>
  <si>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</si>
  <si>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</si>
  <si>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</si>
  <si>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</si>
  <si>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</si>
  <si>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</si>
  <si>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</si>
  <si>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</si>
  <si>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</si>
  <si>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</si>
  <si>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</si>
  <si>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</si>
  <si>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</si>
  <si>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</si>
  <si>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</si>
  <si>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</si>
  <si>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</si>
  <si>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</si>
  <si>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</si>
  <si>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</si>
  <si>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</si>
  <si>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</si>
  <si>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</si>
  <si>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</si>
  <si>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</si>
  <si>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</si>
  <si>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</si>
  <si>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>Zajištění přístupů a příjezdů k sousedním nemovitostem  - popsáno v obchodních podmínkách, v zákoně č. 13/1997 Sb., a vyhlášce č. 104/1997</t>
  </si>
  <si>
    <t>7</t>
  </si>
  <si>
    <t>00010</t>
  </si>
  <si>
    <t>Hlavní prohlídka mostu (propustku) prováděná při uvedení stavby do provozu - popsáno v obchodních podmínkách</t>
  </si>
  <si>
    <t>propustku</t>
  </si>
  <si>
    <t>8</t>
  </si>
  <si>
    <t>00012</t>
  </si>
  <si>
    <t>Mostní listy (propustku)- popsáno v projektové dokumentaci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</si>
  <si>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</si>
  <si>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</si>
  <si>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</si>
  <si>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</si>
  <si>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11</t>
  </si>
  <si>
    <t>00018</t>
  </si>
  <si>
    <t>Návrh technologického postupu prací - popsáno v obchodních podmínkách</t>
  </si>
  <si>
    <t>SO 101.1</t>
  </si>
  <si>
    <t>Propustek km 2,354</t>
  </si>
  <si>
    <t>014102</t>
  </si>
  <si>
    <t>POPLATKY ZA SKLÁDKU - zemina</t>
  </si>
  <si>
    <t>T</t>
  </si>
  <si>
    <t>dle pol.17120 74,893*2=149,786 [A] 
dle pol.12960 10*2=20,000 [B] 
Celkem: A+B=169,786 [C]</t>
  </si>
  <si>
    <t>zahrnuje veškeré poplatky provozovateli skládky související s uložením odpadu na skládce.</t>
  </si>
  <si>
    <t>POPLATKY ZA SKLÁDKU - beton</t>
  </si>
  <si>
    <t>dle pol.96616.R ŽB 60,176*2,5=150,440 [A]</t>
  </si>
  <si>
    <t>Zemní práce</t>
  </si>
  <si>
    <t>11201</t>
  </si>
  <si>
    <t>KÁCENÍ STROMŮ D KMENE DO 0,5M S ODSTRANĚNÍM PAŘEZŮ</t>
  </si>
  <si>
    <t>KUS</t>
  </si>
  <si>
    <t>odvoz a likvidace v režii zhotovitele</t>
  </si>
  <si>
    <t>stávající stromy na vtoku a výtoku propustku 10=10,000 [A]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</si>
  <si>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</si>
  <si>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11511</t>
  </si>
  <si>
    <t>ČERPÁNÍ VODY DO 500 L/MIN</t>
  </si>
  <si>
    <t>HOD</t>
  </si>
  <si>
    <t>včetně vsakovací jímky a nákladů na záložní čerpadlo</t>
  </si>
  <si>
    <t>120=120,000 [A]</t>
  </si>
  <si>
    <t>Položka čerpání vody na povrchu zahrnuje i potrubí, pohotovost záložní čerpací soupravy a zřízení čerpací jímky. Součástí položky je také následná demontáž a likvidace těchto zařízení</t>
  </si>
  <si>
    <t>11527</t>
  </si>
  <si>
    <t>PŘEV VOD NA POVRCHU POTR DN DO 1000MM NEBO ŽLAB R.O. DO 3,6M</t>
  </si>
  <si>
    <t>M</t>
  </si>
  <si>
    <t>převedení vody potrubím DN 900, včetně šachet pro čerpání vody</t>
  </si>
  <si>
    <t>PVC trouba DN900 12=12,000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</si>
  <si>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</si>
  <si>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12273</t>
  </si>
  <si>
    <t>ODKOPÁVKY A PROKOPÁVKY OBECNÉ TŘ. I</t>
  </si>
  <si>
    <t>M3</t>
  </si>
  <si>
    <t>odvozová vzdálenost v režii zhotovitele  
výměra dle Microstation</t>
  </si>
  <si>
    <t>výkop pro odvodnění rubu opěr (2*0,3*0,76)+(2*0,5*0,51*0,5*8,1)+(2*0,5*(0,51+0,304)*0,5*8,1)=5,818 [A] 
odstranění hrázek pro čerpání vody 5=5,000 [B] 
odkop pro bet. základ vtoku a výtoku 12,96+16,2=29,160 [C] 
Celkem: A+B+C=39,978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</si>
  <si>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</si>
  <si>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12960</t>
  </si>
  <si>
    <t>ČIŠTĚNÍ VODOTEČÍ A MELIORAČ KANÁLŮ OD NÁNOSŮ</t>
  </si>
  <si>
    <t>odvozová vzdálenost v režii zhotovitele</t>
  </si>
  <si>
    <t>úprava svahů břehů - pročištění propustku na vtoku i výtoku v délce 5m ((2*5*0,5)+(2*5*0,5))=10,000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</si>
  <si>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</si>
  <si>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13273</t>
  </si>
  <si>
    <t>HLOUBENÍ RÝH ŠÍŘ DO 2M PAŽ I NEPAŽ TŘ. I</t>
  </si>
  <si>
    <t>odkop pro nové čelní zdi 2*1,35*1,25*9,6=32,400 [A] 
odkop pro prahy ukončení dlažby (0,4*0,8*4)+(0,4*0,8*3,86)=2,515 [B] 
Celkem: A+B=34,915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</si>
  <si>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</si>
  <si>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</si>
  <si>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</si>
  <si>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dle pol.12273.R 39,978=39,978 [A] 
dle pol.13273.R 34,915=34,915 [B] 
Celkem: A+B=74,893 [C]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</si>
  <si>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</si>
  <si>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</si>
  <si>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</si>
  <si>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ŠD 0/32 
Jedná se o zásyp mezi záporovým pažením a konstrukcí propustku.</t>
  </si>
  <si>
    <t>3,8*3,4*0,7*4=36,176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</si>
  <si>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</si>
  <si>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17780</t>
  </si>
  <si>
    <t>ZEMNÍ HRÁZKY Z NAKUPOVANÝCH MATERIÁLŮ</t>
  </si>
  <si>
    <t>pro čerpání vody 5=5,000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</si>
  <si>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</si>
  <si>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Základy</t>
  </si>
  <si>
    <t>12</t>
  </si>
  <si>
    <t>21331</t>
  </si>
  <si>
    <t>DRENÁŽNÍ VRSTVY Z BETONU MEZEROVITÉHO (DRENÁŽNÍHO)</t>
  </si>
  <si>
    <t>v.č. C.1.7.5  
výměra dle Microstation</t>
  </si>
  <si>
    <t>obetonování nad drenáží mezerovitým betonem (2*0,3*0,76)+(2*0,5*0,51*0,5*8,1)+(2*0,5*(0,51*0,304)*0,5*8,1)=3,149 [A] 
drenážní mezerobeton podél říms tl.55mm š150mm 2*2,74*0,055*0,15=0,045 [B] 
Celkem: A+B=3,194 [C]</t>
  </si>
  <si>
    <t>Položka zahrnuje:  
- dodávku předepsaného materiálu pro drenážní vrstvu, včetně mimostaveništní a vnitrostaveništní dopravy  
- provedení drenážní vrstvy předepsaných rozměrů a předepsaného tvaru</t>
  </si>
  <si>
    <t>13</t>
  </si>
  <si>
    <t>21341</t>
  </si>
  <si>
    <t>DRENÁŽNÍ VRSTVY Z PLASTBETONU (PLASTMALTY)</t>
  </si>
  <si>
    <t>pro odvodnění izolace  
v.č. C.1.7.5  
výměra dle Microstation</t>
  </si>
  <si>
    <t>drenážní plastmalta podél říms tl.40mm š150mm 2*2,74*0,04*0,15=0,033 [A]</t>
  </si>
  <si>
    <t>14</t>
  </si>
  <si>
    <t>22594</t>
  </si>
  <si>
    <t>ZÁPOROVÉ PAŽENÍ Z KOVU TRVALÉ</t>
  </si>
  <si>
    <t>s ponecháním zápor v zemi a úpravou délky zápor pod úroveň pláně vozovky  
20ks délky 5m, z toho vetknutí 1,6m</t>
  </si>
  <si>
    <t>záporové pažení na předmostích v pracovní spáře 0,0426t/m ( I 260)  5*4*5*0,0426=4,260 [A]</t>
  </si>
  <si>
    <t>položka zahrnuje dodávku ocelových zápor, jejich osazení do připravených vrtů včetně zabetonování konců a obsypu, případně jejich zaberanění. Ocelová převázka se započítá do výsledné hmotnosti.</t>
  </si>
  <si>
    <t>15</t>
  </si>
  <si>
    <t>22695A</t>
  </si>
  <si>
    <t>VÝDŘEVA ZÁPOROVÉHO PAŽENÍ DOČASNÁ (PLOCHA)</t>
  </si>
  <si>
    <t>M2</t>
  </si>
  <si>
    <t>včetně likvidace</t>
  </si>
  <si>
    <t>záporové pažení na předmostích v pracovní spáře 4*4*3,4=54,400 [A]</t>
  </si>
  <si>
    <t>položka zahrnuje osazení pažin bez ohledu na druh, jejich opotřebení a jejich odstranění</t>
  </si>
  <si>
    <t>16</t>
  </si>
  <si>
    <t>264115</t>
  </si>
  <si>
    <t>VRTY PRO PILOTY TŘ. I D DO 300MM</t>
  </si>
  <si>
    <t>odvoz a likvidace vyvrtané zeminy v režii zhotovitele</t>
  </si>
  <si>
    <t>záporové pažení na předmostích v pracovní spáře pro zápory po 1m do hl. 5m 20*5=100,000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</si>
  <si>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</si>
  <si>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17</t>
  </si>
  <si>
    <t>272314</t>
  </si>
  <si>
    <t>ZÁKLADY Z PROSTÉHO BETONU DO C25/30</t>
  </si>
  <si>
    <t>bet. C20/25 XF3  
výměra dle Microstation</t>
  </si>
  <si>
    <t>prahy ukončení dlažby (0,4*0,8*4)+(0,4*0,8*3,86)=2,515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</si>
  <si>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</si>
  <si>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18</t>
  </si>
  <si>
    <t>272324</t>
  </si>
  <si>
    <t>ZÁKLADY ZE ŽELEZOBETONU DO C25/30</t>
  </si>
  <si>
    <t>bet. C25/30 XF2 dle výkresu č. C.1.7.8  
výměra dle Microstation</t>
  </si>
  <si>
    <t>bet. základ vtok 1*1,35*9,6=12,960 [A] 
bet. základ výtok 1,25*1,35*9,6=16,200 [B] 
Celkem: A+B=29,160 [C]</t>
  </si>
  <si>
    <t>19</t>
  </si>
  <si>
    <t>272365</t>
  </si>
  <si>
    <t>VÝZTUŽ ZÁKLADŮ Z OCELI 10505, B500B</t>
  </si>
  <si>
    <t>dle výkresu č. C.1.7.8  
distanční tělíska betonová</t>
  </si>
  <si>
    <t>ocel 10 505 0,383=0,383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</si>
  <si>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</si>
  <si>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20</t>
  </si>
  <si>
    <t>272366</t>
  </si>
  <si>
    <t>VÝZTUŽ ZÁKLADŮ Z KARI SÍTÍ</t>
  </si>
  <si>
    <t>Kari síť 100/100/8 0,37953=0,380 [A]</t>
  </si>
  <si>
    <t>21</t>
  </si>
  <si>
    <t>285392</t>
  </si>
  <si>
    <t>DODATEČNÉ KOTVENÍ VLEPENÍM BETONÁŘSKÉ VÝZTUŽE D DO 16MM DO VRTŮ</t>
  </si>
  <si>
    <t>osazení kotev zalepením do vyvrtaných otvorů na chem. kotvu  
pro spřaženou desku kotva průměr 12mm dl. 200mm; vrt hl. 100mm průměr 14mm v.č.C1.7.9</t>
  </si>
  <si>
    <t>pro spřaženou desku 80ks 80=80,000 [A]</t>
  </si>
  <si>
    <t>Položka zahrnuje:  
dodání výztuže předepsaného profilu a předepsané délky (do 600mm)  
provedení vrtu předepsaného profilu a předepsané délky (do 300mm)  
vsunutí výztuže do vyvrtaného profilu a její zalepení předepsaným pojivem  
případně nutné lešení</t>
  </si>
  <si>
    <t>22</t>
  </si>
  <si>
    <t>285394</t>
  </si>
  <si>
    <t>DODATEČNÉ KOTVENÍ VLEPENÍM BETONÁŘSKÉ VÝZTUŽE D DO 25MM DO VRTŮ</t>
  </si>
  <si>
    <t>osazení kotev zalepením do vyvrtaných otvorů na chem. kotvu  
pro spojení nových zídek se starými opěrami 20mm dl. 450mm; vrt hl. 200mm průměr 22mm v.č.C1.7.8  
pro spojení staré desky s novými deskami 20mm dl. 450mm; vrt hl. 200mm průměr 22mm v.č.C1.7.9  
pro spojení úložných prahů průměr 20mm dl.300mm; vrt hl 150mm průměr 22mm v.č.C.1.7.10  
pro spojení úložných prahů průměr 20mm dl.450mm; vrt hl 200mm průměr 22mm v.č.C.1.7.10</t>
  </si>
  <si>
    <t>pro spojení nových zídek se starými opěrami 32 ks 32=32,000 [A] 
pro spojení staré desky s novými deskami 16 ks 16=16,000 [B] 
pro spojení úložných prahů 8+8 ks 16=16,000 [C] 
Celkem: A+B+C=64,000 [D]</t>
  </si>
  <si>
    <t>Svislé konstrukce</t>
  </si>
  <si>
    <t>23</t>
  </si>
  <si>
    <t>31717</t>
  </si>
  <si>
    <t>KOVOVÉ KONSTRUKCE PRO KOTVENÍ ŘÍMSY</t>
  </si>
  <si>
    <t>KG</t>
  </si>
  <si>
    <t>včetně osazení kotev zalepením do vyvrtaných otvorů na chem. kotvu dle VLMD včetně pozinkování  
v.č.C.1.7.7.1; C.1.7.7.2 vrt: R35mm; dl.200mm</t>
  </si>
  <si>
    <t>kotvení říms 17+17ks 34*10=340,000 [A]</t>
  </si>
  <si>
    <t>Položka zahrnuje dodávku (výrobu) kotevního prvku předepsaného tvaru a jeho osazení do předepsané polohy včetně nezbytných prací (vrty, zálivky apod.)</t>
  </si>
  <si>
    <t>24</t>
  </si>
  <si>
    <t>317325</t>
  </si>
  <si>
    <t>ŘÍMSY ZE ŽELEZOBETONU DO C30/37</t>
  </si>
  <si>
    <t>výměra dle Microstation</t>
  </si>
  <si>
    <t>mostní římsa ŽB C30/37; XD3; XF4  
vtok (0,5*(0,77+0,888)*0,59*9,6)+(0,5*(0,1+0,13)*0,25*9,6)=4,971 [A] 
výtok (0,5*(0,77+0,91)*0,71*9,6)+(0,5*(0,08+0,1)*0,25*9,6)=5,941 [B] 
Celkem: A+B=10,912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</si>
  <si>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</si>
  <si>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25</t>
  </si>
  <si>
    <t>317365</t>
  </si>
  <si>
    <t>VÝZTUŽ ŘÍMS Z OCELI 10505, B500B</t>
  </si>
  <si>
    <t>ocel 10 505  
výkaz materiálu viz PD výkres č.C.1.7.7.1; C.1.7.7.2  
betonové distanční tělíska</t>
  </si>
  <si>
    <t>nad vtokem 0,31353=0,314 [A] 
nad výtokem 0,35675=0,357 [B] 
Celkem: A+B=0,671 [C]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</si>
  <si>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</si>
  <si>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26</t>
  </si>
  <si>
    <t>333324</t>
  </si>
  <si>
    <t>MOSTNÍ OPĚRY A KŘÍDLA ZE ŽELEZOVÉHO BETONU DO C25/30</t>
  </si>
  <si>
    <t>čelní zídka na výtoku (2,18*1,0*9,6)+(0,5*(0,25+0,18)*0,66*9,6)+(0,5*0,18*0,34*9,6)=22,584 [A] 
čelní zídka na vtoku (2,13*1,0*9,6)+(0,5*(0,21+0,185)*0,63*9,6)+(0,5*0,29*0,37*9,6)=22,158 [B] 
odečet otvorů v zídkách -2*2,04*1*1,94=-7,915 [C] 
Celkem: A+B+C=36,827 [D]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</si>
  <si>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</si>
  <si>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28</t>
  </si>
  <si>
    <t>333366</t>
  </si>
  <si>
    <t>VÝZTUŽ MOSTNÍCH OPĚR A KŘÍDEL Z KARI SÍTÍ</t>
  </si>
  <si>
    <t>dle výkresu č. C.1.7.8  
betonové distanční tělíska  
KARI síť 100/100/8</t>
  </si>
  <si>
    <t>KARI síť 100/100/8 0,65877=0,659 [A]</t>
  </si>
  <si>
    <t>Vodorovné konstrukce</t>
  </si>
  <si>
    <t>29</t>
  </si>
  <si>
    <t>421325</t>
  </si>
  <si>
    <t>MOSTNÍ NOSNÉ DESKOVÉ KONSTRUKCE ZE ŽELEZOBETONU C30/37</t>
  </si>
  <si>
    <t>spřažená deska C30/37 XD3 XF4 v.č. C.1.7.9  
mostní deska C30/37; XD1; XF2 v.č. C1.7.5</t>
  </si>
  <si>
    <t>spřažená deska 
2*0,5*(0,15+0,19)*1*2,74=0,932 [A] 
2*0,5*(0,15+0,23)*2,74*6,1*0,5=3,176 [B] 
mostní deska 
2*0,25*1*2,74=1,370 [C] 
Celkem: A+B+C=5,478 [D]</t>
  </si>
  <si>
    <t>30</t>
  </si>
  <si>
    <t>421365</t>
  </si>
  <si>
    <t>VÝZTUŽ MOSTNÍ DESKOVÉ KONSTRUKCE Z OCELI 10505, B500B</t>
  </si>
  <si>
    <t>ocel 10 505  
v.č. C.1.7.9; C.1.7.11; C.1.7.10</t>
  </si>
  <si>
    <t>výztuž spřažené desky 0,38432=0,384 [A] 
výztuž mostní desky 0,27618=0,276 [B] 
výztuž úložných prahů pod desky 0,10907=0,109 [C] 
Celkem: A+B+C=0,769 [D]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</si>
  <si>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</si>
  <si>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31</t>
  </si>
  <si>
    <t>451313</t>
  </si>
  <si>
    <t>PODKLADNÍ A VÝPLŇOVÉ VRSTVY Z PROSTÉHO BETONU C16/20</t>
  </si>
  <si>
    <t>lože dlažby z lom. kamene C16/20 tl.100mm  
výměra dle Microstation</t>
  </si>
  <si>
    <t>na vtoku 0,1*(((2*1,035)+2,04)*2)=0,822 [A] 
na výtoku 0,1*(((2*1)+2,04)*2)=0,808 [B] 
Celkem: A+B=1,630 [C]</t>
  </si>
  <si>
    <t>32</t>
  </si>
  <si>
    <t>451324</t>
  </si>
  <si>
    <t>PODKL A VÝPLŇ VRSTVY ZE ŽELEZOBET DO C25/30</t>
  </si>
  <si>
    <t>č.v. C.1.7.5  
výměra dle Microstation</t>
  </si>
  <si>
    <t>ochranná vrstva izolace z bet. C25/30 XF3 tl.95mm 0,95*2,94*6,83=19,076 [A]</t>
  </si>
  <si>
    <t>33</t>
  </si>
  <si>
    <t>451366</t>
  </si>
  <si>
    <t>VÝZTUŽ PODKL VRSTEV Z KARI-SÍTÍ</t>
  </si>
  <si>
    <t>výztuž ochranné vrstvy izolace KARI síť 100/100/5 0,06305=0,063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</si>
  <si>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</si>
  <si>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34</t>
  </si>
  <si>
    <t>465512</t>
  </si>
  <si>
    <t>DLAŽBY Z LOMOVÉHO KAMENE NA MC</t>
  </si>
  <si>
    <t>lom. dlažba tl. 200mm na bet podklad C16/20 tl.100mm viz.pol.451313  
výměra dle Microstation</t>
  </si>
  <si>
    <t>na vtoku 0,2*(((2*1,035)+2,04)*2)=1,644 [A] 
na výtoku 0,2*(((2*1)+2,04)*2)=1,616 [B] 
Celkem: A+B=3,260 [C]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</si>
  <si>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</si>
  <si>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Úpravy povrchů, podlahy, výplně otvorů</t>
  </si>
  <si>
    <t>35</t>
  </si>
  <si>
    <t>626112</t>
  </si>
  <si>
    <t>REPROFILACE PODHLEDŮ, SVISLÝCH PLOCH SANAČNÍ MALTOU JEDNOVRST TL 20MM</t>
  </si>
  <si>
    <t>sanace podhledu desky 2*6,12=12,240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</si>
  <si>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</si>
  <si>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36</t>
  </si>
  <si>
    <t>626122</t>
  </si>
  <si>
    <t>REPROFILACE PODHLEDŮ, SVISLÝCH PLOCH SANAČNÍ MALTOU DVOUVRST TL 50MM</t>
  </si>
  <si>
    <t>sanace opěr 2*6,12*1,7=20,808 [A]</t>
  </si>
  <si>
    <t>Přidružená stavební výroba</t>
  </si>
  <si>
    <t>37</t>
  </si>
  <si>
    <t>711111</t>
  </si>
  <si>
    <t>IZOLACE BĚŽNÝCH KONSTRUKCÍ PROTI ZEMNÍ VLHKOSTI ASFALTOVÝMI NÁTĚRY</t>
  </si>
  <si>
    <t>č.v.C.1.7.8  
výměra dle Microstation</t>
  </si>
  <si>
    <t>rub čelních zdí: 
2x asfaltový nátěr 2*(((2,18*9,6)-(2,04*2,18))+((2,18*9,6)-(2,04*2,18)))=65,923 [A] 
2x penetrační nátěr 2*(((2,18*9,6)-(2,04*2,18))+((2,18*9,6)-(2,04*2,18)))=65,923 [B] 
čelní plochy zídek při styku se zeminou 
2x asfaltový nátěr 2*((2*2,74*0,2)+(2*0,5*2,74*3,57)+(2*0,2*2,9)+(2*0,5*2,9*3,68))=45,420 [C] 
2x penetrační nátěr 2*((2*2,74*0,2)+(2*0,5*2,74*3,57)+(2*0,2*2,9)+(2*0,5*2,9*3,68))=45,420 [D] 
po sanaci opěr a desky: 
penetrační nátěr opěry 2*6,12*1,7=20,808 [E] 
penetrační nátěr desky 2*6,12=12,240 [F] 
Celkem: A+B+C+D+E+F=255,734 [G]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</si>
  <si>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</si>
  <si>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38</t>
  </si>
  <si>
    <t>711432</t>
  </si>
  <si>
    <t>IZOLACE MOSTOVEK POD ŘÍMSOU ASFALTOVÝMI PÁSY</t>
  </si>
  <si>
    <t>asfaltový pás s hliníkovou fólií  
výměra dle Microstation</t>
  </si>
  <si>
    <t>ochrana izolace pod římsami 2*1*9,6=19,200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</si>
  <si>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lepenku s hliníkovou vložkou, litý asfalt, asfaltový beton</t>
  </si>
  <si>
    <t>39</t>
  </si>
  <si>
    <t>711442</t>
  </si>
  <si>
    <t>IZOLACE MOSTOVEK CELOPLOŠNÁ ASFALTOVÝMI PÁSY S PEČETÍCÍ VRSTVOU</t>
  </si>
  <si>
    <t>izolační modifikovaný bitumenový pás, který bude splňovat tyto vlastnosti: výztužná vložka - kompozitní polyesterové rouno, směs – modifikovaná směs elastomerická a elastoplastomerická, vrchní vrstva – modrá ochranná textilie, spodní vrstva – tavná fólie.  
výměra dle Microstation</t>
  </si>
  <si>
    <t>izolace vodorovná (2,74*8,11)+(2*0,66*9,6)+(2*0,3*9,6)+(2*0,56*8,11)-(2*2,04*0,66)-(2*0,3*9,6)=41,284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</si>
  <si>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</si>
  <si>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40</t>
  </si>
  <si>
    <t>711509</t>
  </si>
  <si>
    <t>OCHRANA IZOLACE NA POVRCHU TEXTILIÍ</t>
  </si>
  <si>
    <t>geotextilie netkaná PP 600g/m2  
č.v.C.1.7.8  
výměra dle Microstation</t>
  </si>
  <si>
    <t>ochrana izolace na opěrách 2*0,56*8,1=9,072 [A] 
rub čelních zdí ((2,18*9,6)-(2,04*2,18))+((2,18*9,6)-(2,04*2,18))=32,962 [B] 
čelní plochy zídek při styku se zeminou (2*2,74*0,2)+(2*0,5*2,74*3,57)+(2*0,2*2,9)+(2*0,5*2,9*3,68)=22,710 [C] 
Celkem: A+B+C=64,744 [D]</t>
  </si>
  <si>
    <t>položka zahrnuje:  
- dodání  předepsaného ochranného materiálu  
- zřízení ochrany izolace</t>
  </si>
  <si>
    <t>41</t>
  </si>
  <si>
    <t>78383</t>
  </si>
  <si>
    <t>NÁTĚRY BETON KONSTR TYP S4 (OS-C)</t>
  </si>
  <si>
    <t>mostní římsa vtok (0,25+0,7+0,77+0,15)*9,6=17,952 [A] 
mostní římsa výtok (0,25+0,8+0,77+0,15)*9,6=18,912 [B] 
Celkem: A+B=36,864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</si>
  <si>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</si>
  <si>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Potrubí</t>
  </si>
  <si>
    <t>42</t>
  </si>
  <si>
    <t>875332</t>
  </si>
  <si>
    <t>POTRUBÍ DREN Z TRUB PLAST DN DO 150MM DĚROVANÝCH</t>
  </si>
  <si>
    <t>DN 150 neflexibilní  
podélná drenáž za opěrou  
výměra dle Microstation</t>
  </si>
  <si>
    <t>2*8,8=17,600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</si>
  <si>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</si>
  <si>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Ostatní konstrukce a práce</t>
  </si>
  <si>
    <t>43</t>
  </si>
  <si>
    <t>9112A1</t>
  </si>
  <si>
    <t>ZÁBRADLÍ MOSTNÍ S VODOR MADLY - DODÁVKA A MONTÁŽ</t>
  </si>
  <si>
    <t>ZSNH4/H2   
výměra dle Microstation</t>
  </si>
  <si>
    <t>nové svodidlo na propustku 2*12=24,000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</si>
  <si>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</si>
  <si>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44</t>
  </si>
  <si>
    <t>9112A3</t>
  </si>
  <si>
    <t>ZÁBRADLÍ MOSTNÍ S VODOR MADLY - DEMONTÁŽ S PŘESUNEM</t>
  </si>
  <si>
    <t>odvoz a likvidace v režii zhotovitele  
výměra dle Microstation</t>
  </si>
  <si>
    <t>demontáž zábradlí nad vtokem 9,3=9,300 [A]</t>
  </si>
  <si>
    <t>položka zahrnuje:  
- demontáž a odstranění zařízení  
- jeho odvoz na předepsané místo</t>
  </si>
  <si>
    <t>45</t>
  </si>
  <si>
    <t>9113C3</t>
  </si>
  <si>
    <t>SVODIDLO OCEL SILNIČ JEDNOSTR, ÚROVEŇ ZADRŽ H2 - DEMONTÁŽ S PŘESUNEM</t>
  </si>
  <si>
    <t>stávající svodidlo nad výtokem 12=12,000 [A]</t>
  </si>
  <si>
    <t>46</t>
  </si>
  <si>
    <t>931325</t>
  </si>
  <si>
    <t>TĚSNĚNÍ DILATAČ SPAR ASF ZÁLIVKOU MODIFIK PRŮŘ DO 600MM2</t>
  </si>
  <si>
    <t>těsnící zálivka s předtěsněním podél říms š.15mm hl.50mm 2*9,6=19,200 [A]</t>
  </si>
  <si>
    <t>položka zahrnuje dodávku a osazení předepsaného materiálu, očištění ploch spáry před úpravou, očištění okolí spáry po úpravě  
nezahrnuje těsnící profil</t>
  </si>
  <si>
    <t>47</t>
  </si>
  <si>
    <t>96616</t>
  </si>
  <si>
    <t>BOURÁNÍ KONSTRUKCÍ ZE ŽELEZOBETONU</t>
  </si>
  <si>
    <t>mostní římsa na vtoku 0,654*0,36*9,29=2,187 [A] 
mostní římsa na výtoku 0,67*0,6*9,37=3,767 [B] 
bourání čelních zídek na vtoku (0,9*2,35*9,29)+((0,5*(0,49+0,9)*0,203*9,29)+(0,49*0,17*9,29))=21,733 [C] 
bourání čelních zídek na výtoku (0,9*2,36*9,37)+((0,5*(0,51+0,9)*0,195*9,37)+(0,45*2,04*2,3))=23,301 [D] 
odpočet pro obě zídky - otvory stávajícího propustku -2*0,9*2,04*2,3=-8,446 [E] 
bourání základů (1,05*0,9*9,29)+(1,05*0,9*9,37)=17,634 [F] 
Celkem: A+B+C+D+E+F=60,176 [G]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</si>
  <si>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</si>
  <si>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SO 101b</t>
  </si>
  <si>
    <t>Rekonstrukce silnice III/4243 od st. 2.344</t>
  </si>
  <si>
    <t>POPLATKY ZA SKLÁDKU - zemina / hornina</t>
  </si>
  <si>
    <t>poplatek za skládku odkopu mimo zeminy použité zpět v místě stavby</t>
  </si>
  <si>
    <t>dle položky 17120  (1057,096-31,6) *2 =2 050,992 [A] 
dle položky 11332.R  224,512*1,9=426,573 [B] 
dle položky 12922 1252*0,1*2=250,400 [C] 
dle položky 129946 44,5*0,2*2=17,800 [D] 
dle položky 12931 233*2=466,000 [E] 
Celkem: A+B+C+D+E=3 211,765 [F]</t>
  </si>
  <si>
    <t>POPLATKY ZA SKLÁDKU - beton / ŽB</t>
  </si>
  <si>
    <t>bourání kcí ze ŽB dle položky 96616.R 53,25*2,5=133,125 [A] 
bourání propustků ŽB trub 966346.R 142,22*0,4=56,888 [B] 
silniční betonové dílce dle položky 11316.R 31,323*2,5=78,308 [C] 
dle pol. 11315.R 1,613*2,3=3,710 [D] 
Celkem: A+B+C+D=272,031 [E]</t>
  </si>
  <si>
    <t>11120</t>
  </si>
  <si>
    <t>ODSTRANĚNÍ KŘOVIN</t>
  </si>
  <si>
    <t>stávající nálet 70=70,000 [A]</t>
  </si>
  <si>
    <t>odstranění křovin a stromů do průměru 100 mm  
doprava dřevin bez ohledu na vzdálenost  
spálení na hromadách nebo štěpkování</t>
  </si>
  <si>
    <t>stávající strom 2=2,000 [A]</t>
  </si>
  <si>
    <t>11202</t>
  </si>
  <si>
    <t>KÁCENÍ STROMŮ D KMENE DO 0,9M S ODSTRANĚNÍM PAŘEZŮ</t>
  </si>
  <si>
    <t>11315</t>
  </si>
  <si>
    <t>ODSTRANĚNÍ KRYTU ZPEVNĚNÝCH PLOCH Z BETONU</t>
  </si>
  <si>
    <t>výměra dle Microstation  
odvozová vzdálenost v režii zhotovitele  
betonová plocha tl.150mm</t>
  </si>
  <si>
    <t>zatrubnění sjezdu st.3,471 10,75*0,15=1,613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</si>
  <si>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</si>
  <si>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11316</t>
  </si>
  <si>
    <t>ODSTRANĚNÍ KRYTU ZPEVNĚNÝCH PLOCH ZE SILNIČNÍCH DÍLCŮ</t>
  </si>
  <si>
    <t>výměra dle Microstation  
odvozová vzdálenost v režii zhotovitele   
demontáž bet. panelů ve sjezdech tl.150mm</t>
  </si>
  <si>
    <t>zatrubnění sjezdu st.2,450 14,8*3*0,15=6,660 [A] 
zatrubnění sjezdu st.2,497 5,9*3*0,15=2,655 [B] 
zatrubnění sjezdu st.2,770 19,36*0,15=2,904 [C] 
zatrubnění sjezdu st.2,917 35,06*0,15=5,259 [D] 
zatrubnění sjezdu st.3,076 25,77*0,15=3,866 [E] 
zatrubnění sjezdu st.3,126 26,77*0,15=4,016 [F] 
zatrubnění sjezdu st.3,360 39,75*0,15=5,963 [G] 
Celkem: A+B+C+D+E+F+G=31,323 [H]</t>
  </si>
  <si>
    <t>11332</t>
  </si>
  <si>
    <t>ODSTRANĚNÍ PODKLADŮ ZPEVNĚNÝCH PLOCH Z KAMENIVA NESTMELENÉHO</t>
  </si>
  <si>
    <t>odvozová vzdálenost v režii zhotovitele  
výměra dle Microstation dle situace a příčných řezů</t>
  </si>
  <si>
    <t>odkop ŠD kce v místech sanace krajů stávající vozovky dle příčných řezů 133,886=133,886 [A] 
odkopy pro zatrubnění sjezdů: 
podklad ŠD pod asfaltem tl.250mm sjezdy st. 2,763; 3.520 (33,22+78,16)*0,25=27,845 [B] 
podklad ŠD pod bet. panelem tl.200mm sjezdy st.2.450; 2.497; 2.770; 2.917; 3,076; 3.126; 3.360: 
0,2*(44,4+17,7+19,36+35,06+25,77+26,77+39,75)=41,762 [C] 
podklad ŠD pod bet. povrchem tl.200mm sjezd st. 3,471 10,75*0,2=2,150 [D] 
stěrk tl.350mm sjezd st. 3,520 53,91*0,35=18,869 [E] 
Celkem: A+B+C+D+E=224,512 [F]</t>
  </si>
  <si>
    <t>11372</t>
  </si>
  <si>
    <t>FRÉZOVÁNÍ ZPEVNĚNÝCH PLOCH ASFALTOVÝCH</t>
  </si>
  <si>
    <t>vyrovnání podélných nerovností vícebodovou nivelací - frézování podle vodícího lanka  
odvoz a likvidace v režii zhotovitele  
výměra dle Microstation dle situace a příčných řezů</t>
  </si>
  <si>
    <t>odfrézování asfaltu sanace krajů vozovky st.2.344-3.629 tl.130mm 16,9+246,6=263,500 [A] 
odfrézování asfaltu celoplošně  tl.20mm 2,6+151,8=154,400 [B]  
odfrézování asfaltu ve sjezdech tl.50mm st. 2.660; 3.351 (43,45+7,17)*0,05=2,531 [C] 
odfrézování asfaltu tl.100mm nad propustkem st. 2,763; 3.520 (33,22+78,16)*0,1=11,138 [D] 
pro použití zpět zpevnění krajnice dle položky 56962  -125,2=- 125,200 [E] 
Celkem: A+B+C+D+E=306,369 [F]</t>
  </si>
  <si>
    <t>Položka zahrnuje veškerou manipulaci s vybouranou sutí a s vybouranými hmotami vč. uložení na skládku. Nezahrnuje poplatek za skládku,</t>
  </si>
  <si>
    <t>frézovaný R-mat bude použit zpětně do krajnic 125,2 m3  
vyrovnání podélných nerovností vícebodovou nivelací - frézování podle vodícího lanka  
včetně odvozu a uložení na meziskládku  
odvozová vzdálenost v režii zhotovitele  
výměra dle Microstation</t>
  </si>
  <si>
    <t>zpevnění krajnic dle pol. 56962 125,2=125,200 [A]</t>
  </si>
  <si>
    <t>Položka zahrnuje veškerou manipulaci s vybouranou sutí a s vybouranými hmotami vč. uložení na skládku. Nezahrnuje poplatek za skládku</t>
  </si>
  <si>
    <t>odkop pro novou kci komunikace dle příčných řezů do úrovně pláně 230,821=230,821 [A] 
odkop zeminy pro sanaci krajnice tl.300mm 1,8*1265*0,3=683,100 [B] 
odkop pro vtok a výtok zatrubnění sjezdů tl.250mm  
st. 2.450; 2.497; 2.763; 2.770; 2.917; 3.076; 3.126; 3.360; 3.471; 3.520 (0,25*1,2*1,4)*20=8,400 [C] 
odkop pro kci autobusové zastávky st.2,670 0,78=0,780 [D] 
dosyp zemní krajnice viz pol12273.Ra -31,6=-31,600 [E] 
Celkem: A+B+C+D+E=891,501 [F]</t>
  </si>
  <si>
    <t>Ra</t>
  </si>
  <si>
    <t>odvozová vzdálenost na meziskládku v režii zhotovitele  
výměra dle Microstation</t>
  </si>
  <si>
    <t>zemina pro použití zpětně v místě stavby do zemních krajnic pol.17310 31,6=31,600 [A]</t>
  </si>
  <si>
    <t>12922</t>
  </si>
  <si>
    <t>ČIŠTĚNÍ KRAJNIC OD NÁNOSU TL. DO 100MM</t>
  </si>
  <si>
    <t>tl.100mm  
odvozová vzdálenost v režii zhotovitele  
výměra dle Microstation</t>
  </si>
  <si>
    <t>stávající krajnice tl.100mm 1252=1 252,000 [A]</t>
  </si>
  <si>
    <t>12931</t>
  </si>
  <si>
    <t>ČIŠTĚNÍ PŘÍKOPŮ OD NÁNOSU DO 0,25M3/M</t>
  </si>
  <si>
    <t>výměra dle Microstation  
nános 0,25m3/m - 233 m3 bude odvezen na skládku</t>
  </si>
  <si>
    <t>nános v příkopu 0,25m3/m 1416=1 416,000 [A] 
pro zpětné využití -464=- 464,000 [B] 
Celkem: A+B=952,000 [C]</t>
  </si>
  <si>
    <t>12932</t>
  </si>
  <si>
    <t>ČIŠTĚNÍ PŘÍKOPŮ OD NÁNOSU DO 0,5M3/M</t>
  </si>
  <si>
    <t>výměra dle Microstation  
bude využit zpětně k ohumusování viz pol. 18231.1 - 232 m3,   
odvozová vzdálenost na meziskládku v režii zhotovitele</t>
  </si>
  <si>
    <t>nános v příkopu 0,5m3/m 464=464,000 [A]</t>
  </si>
  <si>
    <t>Součástí položky je vodorovná a svislá doprava, přemístění, přeložení, manipulace s materiálem a uložení na skládku.  
 Nezahrnuje poplatek za skládku,</t>
  </si>
  <si>
    <t>129946</t>
  </si>
  <si>
    <t>ČIŠTĚNÍ POTRUBÍ DN DO 400MM</t>
  </si>
  <si>
    <t>nános 0,2m3/m  
odvozová vzdálenost v režii zhotovitele  
výměra dle Microstation</t>
  </si>
  <si>
    <t>pročištění propustků 2,660 44,5=44,500 [A]</t>
  </si>
  <si>
    <t>hloubení rýh pro silniční obrubu autobusové zastávky st. 2,670 0,0693*13,2=0,915 [A] 
hloubení rýh pro chodníkovou obrubu autobusové zastávky st. 2,670 0,03*16,5=0,495 [B] 
zatrubnění sjezdů st. 2.450; 2.497; 2.763; 2.770; 2.917; 3.076; 3.126; 3.360; 3.471; 3.520 
rýha pro kci zatrubnění 1,2*0,76*(16,25+7,5+12+7+8,8+9,6+8,6+51,75+6,12+14,6)=129,705 [C] 
rýha pro čela zatrubnění (0,4*0,3*1,2)*20=2,880 [D] 
Celkem: A+B+C+D=133,995 [E]</t>
  </si>
  <si>
    <t>uložení na skládku  
z toho 31,6 m3 na meziskládku k využití zpětně</t>
  </si>
  <si>
    <t>odkopávky dle položky 12273.R 891,501=891,501 [A] 
hloubení rýh dle položky 13273.R 133,995=133,995 [B] 
uložení na meziskládku dle položky 12273.Ra 31,6=31,600 [C] 
Celkem: A+B+C=1 057,096 [D]</t>
  </si>
  <si>
    <t>17310</t>
  </si>
  <si>
    <t>ZEMNÍ KRAJNICE A DOSYPÁVKY SE ZHUTNĚNÍM</t>
  </si>
  <si>
    <t>výměra dle Microstation  
včetně dovozu zeminy z meziskládky</t>
  </si>
  <si>
    <t>dosyp zemní krajnice viz pol12273.Ra 31,6=31,600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</si>
  <si>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</si>
  <si>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</si>
  <si>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</si>
  <si>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výměra dle Microstation dle příčných řezů a vzorových řezů  
ŠD frakce 0/32</t>
  </si>
  <si>
    <t>doplnění kce v obloucích zač. st. 2.800; 3.585 ŠD frakce 0/32 (140+44)*0,07=12,880 [A] 
zásyp okolo silničních obrub autobusové zastávky ŠD frakce 0/32, st. 2,670 ,L 0,011*13=0,143 [B] 
dosyp štěrkodrtí fr. 0/32 pod kcí nástupiště BUS st.2,670 0,3*13=3,900 [C] 
dobudování násypu pod rozšířením nové kce komunikace,ŠD frakce 0/32, st.2,344-3,629 P 89,5=89,500 [D] 
Celkem: A+B+C+D=106,423 [E]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</si>
  <si>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</si>
  <si>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výměra dle Microstation  
obsyp propustku ponížen o objem trub  
ŠD frakce 0/32 hutněno po vrtsvách 100-150mm</t>
  </si>
  <si>
    <t>zatrubnění sjezdu st. 2,450 (1,2*0,76*15,28)-((1,2*15,28*0,1)+(1,2*0,15*15,28)+(0,1256*15,28))=7,432 [A] 
zatrubnění sjezdu st. 2,497 (1,2*0,76*6,5)-((1,2*6,5*0,1)+(1,2*0,15*6,5)+(0,1256*6,5))=3,162 [B] 
zatrubnění sjezdu st. 2,763 (1,2*0,76*11)-((1,2*11,0*0,1)+(1,2*0,15*11,0)+(0,1256*11,0))=5,350 [C] 
zatrubnění sjezdu st. 2,770 (1,2*0,76*6)-((1,2*6,0*0,1)+(1,2*0,15*6,0)+(0,1256*6,0))=2,918 [D] 
zatrubnění sjezdu st. 2,917 (1,2*0,76*7,8)-((1,2*7,8*0,1)+(1,2*0,15*7,8)+(0,1256*7,8))=3,794 [E] 
zatrubnění sjezdu st. 3,076 (1,2*0,76*8,6)-((1,2*8,6*0,1)+(1,2*0,15*8,6)+(0,1256*8,6))=4,183 [F] 
zatrubnění sjezdu st. 3,126 (1,2*0,76*7,6)-((1,2*7,6*0,1)+(1,2*0,15*7,6)+(0,1256*7,6))=3,697 [G] 
zatrubnění sjezdu st. 3,360 (1,2*0,76*5,12)-((1,2*5,12*0,1)+(1,2*0,15*5,12)+(0,1256*5,12))=2,490 [H] 
zatrubnění sjezdu st. 3,471 (1,2*0,76*50,75)-((1,2*50,75*0,1)+(1,2*0,15*50,75)+(0,1256*50,75))=24,685 [I] 
zatrubnění sjezdu st. 3,520 (1,2*0,76*13,6)-((1,2*13,6*0,1)+(1,2*0,15*13,6)+(0,1256*13,6))=6,615 [J] 
Celkem: A+B+C+D+E+F+G+H+I+J=64,326 [K]</t>
  </si>
  <si>
    <t>18110</t>
  </si>
  <si>
    <t>ÚPRAVA PLÁNĚ SE ZHUTNĚNÍM V HORNINĚ TŘ. I</t>
  </si>
  <si>
    <t>výměry dle Microstation</t>
  </si>
  <si>
    <t>parapláň (1,8*1265)+130=2 407,000 [A] 
úprava pláně v sanaci krajnic 2783=2 783,000 [B] 
úprava pláně pro BUS nástupiště 20=20,000 [C] 
úprava pláně před kci zatrubnění sjezdu st. 2,450 1,2*16,25=19,500 [D] 
úprava pláně pro vtok a výtok zatrubnění sjezdu st. 2450 (1,2*1,4)*2=3,360 [E] 
úprava pláně před kci zatrubnění sjezdu st. 2,497 1,2*7,5=9,000 [F] 
úprava pláně pro vtok a výtok zatrubnění sjezdu st. 2,497 (1,2*1,4)*2=3,360 [G] 
úprava pláně před kci zatrubnění sjezdu st. 2,763 1,2*12=14,400 [H] 
úprava pláně pro vtok a výtok zatrubnění sjezdu st. 2,763 (1,2*1,4)*2=3,360 [I] 
úprava pláně před kci zatrubnění sjezdu st. 2,770 1,2*7=8,400 [J] 
úprava pláně pro vtok a výtok zatrubnění sjezdu st. 2,770 (1,2*1,4)*2=3,360 [K] 
úprava pláně před kci zatrubnění sjezdu st. 2,917; 3,076; 3,126 1,2*(8,8+9,6+8,6)=32,400 [L] 
úprava pláně pro vtok a výtok zatrubnění sjezdu st. 2,917; 3,076; 3,126 (1,2*1,4)*6=10,080 [M] 
úprava pláně před kc  zatrubnění sjezdu st. 3,360; 3,471; 3,520 1,2*(51,75+6,12+14,6)=86,964 [N] 
úprava pláně pro vtok a výtok zatrubnění sjezdu st. 3,360; 3,471; 3,520 (1,2*1,4)*6=10,080 [O] 
Celkem: A+B+C+D+E+F+G+H+I+J+K+L+M+N+O=5 414,264 [P]</t>
  </si>
  <si>
    <t>položka zahrnuje úpravu pláně včetně vyrovnání výškových rozdílů. Míru zhutnění určuje projekt.</t>
  </si>
  <si>
    <t>18231</t>
  </si>
  <si>
    <t>ROZPROSTŘENÍ ORNICE V ROVINĚ V TL DO 0,10M</t>
  </si>
  <si>
    <t>výměra dle Microstation  
zemina bude využita z čištění příkop viz pol. 12931 - 231,88 m3  
včetně dovozu z meziskládky</t>
  </si>
  <si>
    <t>nové ohumusování za krajnicí š.1,1m mimo sjezdy a napojení ÚK tl.100mm 2320=2 320,000 [A]</t>
  </si>
  <si>
    <t>položka zahrnuje:  
nutné přemístění ornice z dočasných skládek vzdálených do 50m  
rozprostření ornice v předepsané tloušťce v rovině a ve svahu do 1:5</t>
  </si>
  <si>
    <t>18241</t>
  </si>
  <si>
    <t>ZALOŽENÍ TRÁVNÍKU RUČNÍM VÝSEVEM</t>
  </si>
  <si>
    <t>výměra dle Microstation  
osivo spotřeba 0,04 kg/m2</t>
  </si>
  <si>
    <t>nové zatravnění 2320=2 320,000 [B]</t>
  </si>
  <si>
    <t>Zahrnuje dodání předepsané travní směsi, její výsev na ornici, zalévání, první pokosení, to vše bez ohledu na sklon terénu</t>
  </si>
  <si>
    <t>21461</t>
  </si>
  <si>
    <t>SEPARAČNÍ GEOTEXTILIE</t>
  </si>
  <si>
    <t>výměra dle Microstation  
geotextilie 300g/m2</t>
  </si>
  <si>
    <t>SANACE 2407=2 407,000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</si>
  <si>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</si>
  <si>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výměra dle Microstation  
základ pro čela prospustku z betonu C25/30 XF4</t>
  </si>
  <si>
    <t>bet. prahy pro zatrubnění sjezdů st. 2.450; 2.497; 2.763; 2.770; 2.917; 3.076; 3.126; 3.360; 3.471; 3.520 (0,4*0,6*1,2)*20=5,760 [A]</t>
  </si>
  <si>
    <t>27</t>
  </si>
  <si>
    <t>451314</t>
  </si>
  <si>
    <t>PODKLADNÍ A VÝPLŇOVÉ VRSTVY Z PROSTÉHO BETONU C25/30</t>
  </si>
  <si>
    <t>bet lože pod propustek tl.150mm , C25/30, XF3  
výměra dle Microstation</t>
  </si>
  <si>
    <t>zatrubnění sjezdu st.2,450 1,2*0,15*15,28=2,750 [A] 
zatrubnění sjezdu st.2,450 1,2*0,15*6,5=1,170 [B] 
zatrubnění sjezdu st.2,763 1,2*0,15*11=1,980 [C] 
zatrubnění sjezdu st.2,763 1,2*0,15*6,0=1,080 [D] 
zatrubnění sjezdu st.2,917; 3,076; 3,126 1,2*0,15*(7,8+8,6+7,6)=4,320 [E] 
zatrubnění sjezdu st.3,360; 3,471; 3,520 1,2*0,15*(13,6+5,12+50,75)=12,505 [F] 
Celkem: A+B+C+D+E+F=23,805 [G]</t>
  </si>
  <si>
    <t>podklad pod dlažbu u vtoku a výtoku propustků C25/30 XF3 tl.100mm  
výměra dle Microstation</t>
  </si>
  <si>
    <t>zatrubnění sjezdu 2,450 (1,2*1,4*0,1)*2=0,336 [A]  
zatrubnění sjezdu 2,497 (1,2*1,4*0,1)*2=0,336 [B] 
zatrubnění sjezdu 2,763 (1,2*1,4*0,1)*2=0,336 [C] 
zatrubnění sjezdu 2,770 (1,2*1,4*0,1)*2=0,336 [D] 
zatrubnění sjezdu 2,917; 3,076; 3,126 (1,2*1,4*0,1)*6=1,008 [E] 
zatrubnění sjezdu 3,360; 3,471; 3,520 (1,2*1,4*0,1)*6=1,008 [F] 
Celkem: A+B+C+D+E+F=3,360 [G]</t>
  </si>
  <si>
    <t>45157</t>
  </si>
  <si>
    <t>PODKLADNÍ A VÝPLŇOVÉ VRSTVY Z KAMENIVA TĚŽENÉHO</t>
  </si>
  <si>
    <t>výměra dle Microstation  
zřízení podsypu pro propustky ŠP frakce 0/16, tl. 100mm</t>
  </si>
  <si>
    <t>zatrubnění sjezdu st.2,450 1,2*15,28*0,1=1,834 [A]  
zatrubnění sjezdu st.2,497 1,2*6,5*0,1=0,780 [B] 
zatrubnění sjezdu st.2,763 1,2*11*0,1=1,320 [C] 
zatrubnění sjezdu st.2,770 1,2*6,0*0,1=0,720 [D] 
zatrubnění sjezdu st.2,917; 3,076; 3,126 1,2*0,1*(7,8+8,6+7,6)=2,880 [E] 
zatrubnění sjezdu st.3,360; 3,471; 3,520 1,2*0,1*(50,75+13,6+5,125)=8,336 [F] 
Celkem: A+B+C+D+E+F=15,870 [G]</t>
  </si>
  <si>
    <t>položka zahrnuje dodávku předepsaného kameniva, mimostaveništní a vnitrostaveništní dopravu a jeho uložení  
není-li v zadávací dokumentaci uvedeno jinak, jedná se o nakupovaný materiál</t>
  </si>
  <si>
    <t>výměra dle Microstation  
dlažba z lomového kamene tl. 150mm do bet. lože C 20/25 XF tl. 100mm, vyspárováno CM M25, XF3  
lože viz položka 451314.2</t>
  </si>
  <si>
    <t>zatrubnění sjezdu 2,450 (1,2*1,4*0,15)*2=0,504 [A] 
zatrubnění sjezdu 2,497 (1,2*1,4*0,15)*2=0,504 [B] 
zatrubnění sjezdu 2,763 (1,2*1,4*0,15)*2=0,504 [C] 
zatrubnění sjezdu 2,770 (1,2*1,4*0,15)*2=0,504 [D] 
zatrubnění sjezdu 2,917; 3,076; 3,126 (1,2*1,4*0,15)*6=1,512 [E] 
zatrubnění sjezdu 3,360; 3,471; 3,520 (1,2*1,4*0,15)*6=1,512 [F] 
Celkem: A+B+C+D+E+F=5,040 [G]</t>
  </si>
  <si>
    <t>Komunikace</t>
  </si>
  <si>
    <t>56333</t>
  </si>
  <si>
    <t>VOZOVKOVÉ VRSTVY ZE ŠTĚRKODRTI TL. DO 150MM</t>
  </si>
  <si>
    <t>výměra dle Microstation  
ŠD frakce 0-32</t>
  </si>
  <si>
    <t>kce vozovky v místech sanace krajnic tl.150mm 2,2*1265=2 783,000 [A] 
kce nástupiště autobusové zastávky tl.150mm, staničení 2,670, L 20,15=20,150 [B] 
kce nad rekonstrukcí propustku tl.150mm 60=60,000 [C] 
kce nad rekonstrukcí propustku v krajích vozovky tl.150mm 70=70,000 [D] 
Celkem: A+B+C+D=2 933,150 [E]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</si>
  <si>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</si>
  <si>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56335</t>
  </si>
  <si>
    <t>VOZOVKOVÉ VRSTVY ZE ŠTĚRKODRTI TL. DO 250MM</t>
  </si>
  <si>
    <t>výměra dle Microstation  
frakce 0-32,  tl. 250mm</t>
  </si>
  <si>
    <t>nové kce sjezdů st. 2.450; 2.497; 2.763; 2.770; 2.917; 3.076; 3.126; 3.360; 3.471; 3.126 44,4+17,7+33,22+19,36+35,06+25,77+26,77+39,75+10,75+50,45=303,230 [A]</t>
  </si>
  <si>
    <t>56336</t>
  </si>
  <si>
    <t>VOZOVKOVÉ VRSTVY ZE ŠTĚRKODRTI TL. DO 300MM</t>
  </si>
  <si>
    <t>výměra dle Microstation  
ŠD frakce 0-125mm</t>
  </si>
  <si>
    <t>SANACE tl.300 mm 2407=2 407,000 [A]</t>
  </si>
  <si>
    <t>56962</t>
  </si>
  <si>
    <t>ZPEVNĚNÍ KRAJNIC Z RECYKLOVANÉHO MATERIÁLU TL DO 100MM</t>
  </si>
  <si>
    <t>tl.100mm  
Rmat 125,2m3 bude využit zpětně z frézování viz pol. 11372.2 včetně dovozu z meziskládky  
výměra dle Microstation</t>
  </si>
  <si>
    <t>zpevnění krajnic vozovky mimo sjezdy 1252=1 252,000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</si>
  <si>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</si>
  <si>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572121</t>
  </si>
  <si>
    <t>INFILTRAČNÍ POSTŘIK ASFALTOVÝ DO 1,0KG/M2</t>
  </si>
  <si>
    <t>výměra dle Microstation  
infiltrační postřik 0,6kg/m2</t>
  </si>
  <si>
    <t>nová kce včetně rozšíření podkl. kce 2232,144=2 232,144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</si>
  <si>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</si>
  <si>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výměra dle Microstation  
0,5kg/m2</t>
  </si>
  <si>
    <t>572214</t>
  </si>
  <si>
    <t>SPOJOVACÍ POSTŘIK Z MODIFIK EMULZE DO 0,5KG/M2</t>
  </si>
  <si>
    <t>výměra dle Microstation  
spojovací postřik 0,4kg/m2</t>
  </si>
  <si>
    <t>nová kce včetně rozšíření podkl. kce 7930,8=7 930,800 [A] 
napojení sjezdů st. 2.660; 3.351 2*(43,45+7,17)=101,240 [B] 
Celkem: A+B=8 032,040 [C]</t>
  </si>
  <si>
    <t>výměra dle Microstation  
0,3 kg/m2</t>
  </si>
  <si>
    <t>nová kce včetně rozšíření podkl. kce a zálivu BUS 7762,16=7 762,160 [A]</t>
  </si>
  <si>
    <t>výměra dle Microstation  
0,2 kg/m2</t>
  </si>
  <si>
    <t>nové kce sjezdů st. 2.450; 2.497; 2.763; 2.770; 2.917; 3.076; 3.126; 3.360; 3.471; 3.520 44,4+17,7+33,22+19,36+35,06+25,77+26,77+39,75+10,75+50,45=303,230 [A]</t>
  </si>
  <si>
    <t>57475</t>
  </si>
  <si>
    <t>VOZOVKOVÉ VÝZTUŽNÉ VRSTVY Z GEOMŘÍŽOVINY</t>
  </si>
  <si>
    <t>kompozit z netkané PP geotextilie a skelných vláken; pevnost v tahu podélně i příčně 100kN/m  
výměra dle Microstation</t>
  </si>
  <si>
    <t>vyztužení podélné pracovní spáry š 1,9m 1265*1,9=2 403,500 [A]</t>
  </si>
  <si>
    <t>- dodání geomříže v požadované kvalitě a v množství včetně přesahů (přesahy započteny v jednotkové ceně)  
- očištění podkladu  
- pokládka geomříže dle předepsaného technologického předpisu</t>
  </si>
  <si>
    <t>574B04</t>
  </si>
  <si>
    <t>ASFALTOVÝ BETON PRO OBRUSNÉ VRSTVY MODIFIK ACO 11+, 11S</t>
  </si>
  <si>
    <t>výměra dle Microstation  
podkladní vyrovnávací vrstva pro napojení sjezdů z asfaltu</t>
  </si>
  <si>
    <t>ACO 11+ navýšení nivelety st.2,660; 3,351 10=10,000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</si>
  <si>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</si>
  <si>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574B44</t>
  </si>
  <si>
    <t>ASFALTOVÝ BETON PRO OBRUSNÉ VRSTVY MODIFIK ACO 11+, 11S TL. 50MM</t>
  </si>
  <si>
    <t>ACO 11+  
výměra dle Microstation</t>
  </si>
  <si>
    <t>nová kce 7762,16=7 762,160 [A] 
napojení sjezdů st. 2.660; 3.351 43,45+7,17=50,620 [B] 
nová kce zatrubněných sjezdů st. 2.450; 2.497; 2.763; 2.770; 2.914; 3.076; 3.126; 3.360; 3.471; 3.520 44,4+17,7+33,22+19,36+35,06+25,77+26,77+39,75+10,75+50,45=303,230 [C] 
Celkem: A+B+C=8 116,010 [D]</t>
  </si>
  <si>
    <t>574D46</t>
  </si>
  <si>
    <t>ASFALTOVÝ BETON PRO LOŽNÍ VRSTVY MODIFIK ACL 16+, 16S TL. 50MM</t>
  </si>
  <si>
    <t>nová kce sjezdů ACL 16+ st. 2.450; 2.497; 2.7632.770; 2.917; 3.076; 3.126; 3.360; 3.471; 3.520 44,4+17,7+33,22+19,36+35,06+25,77+26,77+39,75+10,75+50,45=303,230 [A]</t>
  </si>
  <si>
    <t>574D56</t>
  </si>
  <si>
    <t>ASFALTOVÝ BETON PRO LOŽNÍ VRSTVY MODIFIK ACL 16+, 16S TL. 60MM</t>
  </si>
  <si>
    <t>nová kce ACL 16+ včetně rozšíření podkl. kce 7930,8=7 930,800 [A]</t>
  </si>
  <si>
    <t>574F46</t>
  </si>
  <si>
    <t>ASFALTOVÝ BETON PRO PODKLADNÍ VRSTVY MODIFIK ACP 16+, 16S TL. 50MM</t>
  </si>
  <si>
    <t>nová kce ACP 16+ včetně rozšíření podkl. kce 2232,144=2 232,144 [A]</t>
  </si>
  <si>
    <t>582611</t>
  </si>
  <si>
    <t>KRYTY Z BETON DLAŽDIC SE ZÁMKEM ŠEDÝCH TL 60MM DO LOŽE Z KAM</t>
  </si>
  <si>
    <t>výměra dle Microstation  
dlažba betonová skladebná 20/10/6, šedá do lože z drceného kameniva fr.4-8 tl.40mm</t>
  </si>
  <si>
    <t>dlažba šedá pro autobusovou zastávku, st. 2,670 14,02=14,020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</si>
  <si>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</si>
  <si>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582614</t>
  </si>
  <si>
    <t>KRYTY Z BETON DLAŽDIC SE ZÁMKEM BAREV TL 60MM DO LOŽE Z KAM</t>
  </si>
  <si>
    <t>výměra dle Microstation  
dlažba betonová skladebná 20/10/6 červená do lože z drceného kameniva fr.4-8 tl.40mm</t>
  </si>
  <si>
    <t>dlažba červená pro autobusovou zastávku, st. 2,670 5,2=5,200 [A]</t>
  </si>
  <si>
    <t>48</t>
  </si>
  <si>
    <t>58261A</t>
  </si>
  <si>
    <t>KRYTY Z BETON DLAŽDIC SE ZÁMKEM BAREV RELIÉF TL 60MM DO LOŽE Z KAM</t>
  </si>
  <si>
    <t>výměra dle Microstation  
dlažba betonová skladebná 20/10/6 červená slepecká do lože z drceného kameniva fr.4-8 tl.40mm</t>
  </si>
  <si>
    <t>dlažba červená slepecká pro autobusovou zastávku, st. 2,670 0,91=0,910 [A]</t>
  </si>
  <si>
    <t>49</t>
  </si>
  <si>
    <t>58920</t>
  </si>
  <si>
    <t>VÝPLŇ SPAR MODIFIKOVANÝM ASFALTEM</t>
  </si>
  <si>
    <t>včetně prořezu  
výměra dle Microstation   
podélná pracovní spára v místech napojení asfaltových sjezdů</t>
  </si>
  <si>
    <t>pracovní spára uprostřed nové asf. komunikace 1265=1 265,000 [A] 
pracovní spára pro napojení sjezdu st.2,450 14,8=14,800 [B] 
pracovní spára pro napojení sjezdu st.2,497 5,9=5,900 [C] 
pracovní spára pro napojení sjezdu st.2,660 49+38=87,000 [D] 
pracovní spára pro napojení sjezdu st.2,763 17,2+8,8=26,000 [E] 
pracovní spára pro napojení sjezdu st.2,770 9,9=9,900 [F] 
pracovní spára pro napojení sjezdu st.2,917 7,5=7,500 [G] 
pracovní spára pro napojení sjezdu st.3,076 13,4=13,400 [H] 
pracovní spára pro napojení sjezdu st.3,126 10,3=10,300 [I] 
pracovní spára pro napojení sjezdu st.3,360 13,25=13,250 [J] 
pracovní spára pro napojení sjezdu st.3,351 15,2+13,5=28,700 [K] 
pracovní spára pro napojení sjezdu st.3,520 50,45+50,45=100,900 [L] 
ZÚ a KÚ 6+6=12,000 [M] 
Celkem: A+B+C+D+E+F+G+H+I+J+K+L+M=1 594,650 [N]</t>
  </si>
  <si>
    <t>položka zahrnuje:  
- dodávku předepsaného materiálu  
- vyčištění a výplň spar tímto materiálem</t>
  </si>
  <si>
    <t>50</t>
  </si>
  <si>
    <t>78382</t>
  </si>
  <si>
    <t>NÁTĚRY BETON KONSTR TYP S2 (OS-B)</t>
  </si>
  <si>
    <t>st.2.660  
výměra dle Microstation</t>
  </si>
  <si>
    <t>plochy říms propustku 1,5*2,5*2=7,500 [A]</t>
  </si>
  <si>
    <t>51</t>
  </si>
  <si>
    <t>52</t>
  </si>
  <si>
    <t>9113A1</t>
  </si>
  <si>
    <t>SVODIDLO OCEL SILNIČ JEDNOSTR, ÚROVEŇ ZADRŽ N1, N2 - DODÁVKA A MONTÁŽ</t>
  </si>
  <si>
    <t>zádržnost N2, včetně dlouhých náběhů  
výměra dle Microstation</t>
  </si>
  <si>
    <t>37*2=74,000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</si>
  <si>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</si>
  <si>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53</t>
  </si>
  <si>
    <t>91228</t>
  </si>
  <si>
    <t>SMĚROVÉ SLOUPKY Z PLAST HMOT VČETNĚ ODRAZNÉHO PÁSKU</t>
  </si>
  <si>
    <t>s ocelovým trnem</t>
  </si>
  <si>
    <t>bílé Z11a/b 51=51,000 [A]</t>
  </si>
  <si>
    <t>položka zahrnuje:  
- dodání a osazení sloupku včetně nutných zemních prací  
- vnitrostaveništní a mimostaveništní doprava  
- odrazky plastové nebo z retroreflexní fólie</t>
  </si>
  <si>
    <t>54</t>
  </si>
  <si>
    <t>červené Z11g 6=6,000 [A]</t>
  </si>
  <si>
    <t>55</t>
  </si>
  <si>
    <t>91235</t>
  </si>
  <si>
    <t>SMĚR SLOUPKY KOVOVÉ - NÁST NA SVOD VČET ODRAZ PÁSKU</t>
  </si>
  <si>
    <t>bílé 4=4,000 [A]</t>
  </si>
  <si>
    <t>56</t>
  </si>
  <si>
    <t>914131</t>
  </si>
  <si>
    <t>DOPRAVNÍ ZNAČKY ZÁKLADNÍ VELIKOSTI OCELOVÉ FÓLIE TŘ 2 - DODÁVKA A MONTÁŽ</t>
  </si>
  <si>
    <t>nové DZ dle PD</t>
  </si>
  <si>
    <t>nová DZ B21b 1=1,000 [A] 
nová DZ B1+E13 2=2,000 [B] 
nová DZ P6 1=1,000 [C] 
nová DZ IJ4b 2=2,000 [D] 
Celkem: A+B+C+D=6,000 [E]</t>
  </si>
  <si>
    <t>položka zahrnuje:  
- dodávku a montáž značek v požadovaném provedení</t>
  </si>
  <si>
    <t>57</t>
  </si>
  <si>
    <t>914133</t>
  </si>
  <si>
    <t>DOPRAVNÍ ZNAČKY ZÁKLADNÍ VELIKOSTI OCELOVÉ FÓLIE TŘ 2 - DEMONTÁŽ</t>
  </si>
  <si>
    <t>zrušení DZ IJ4b 2=2,000 [A] 
zrušení DZ A7a+B20a 2=2,000 [B] 
zrušení DZ B26 1=1,000 [C] 
zrušení DZ B21b 1=1,000 [D] 
zrušení DZ B1+E13 2=2,000 [E] 
Celkem: A+B+C+D+E=8,000 [F]</t>
  </si>
  <si>
    <t>Položka zahrnuje odstranění, demontáž a odklizení materiálu s odvozem na předepsané místo</t>
  </si>
  <si>
    <t>58</t>
  </si>
  <si>
    <t>914231</t>
  </si>
  <si>
    <t>DOPRAVNÍ ZNAČKY ZVĚTŠENÉ VELIKOSTI OCELOVÉ FÓLIE TŘ 2 - DODÁVKA A MONTÁŽ</t>
  </si>
  <si>
    <t>DZ IP22 1=1,000 [A]</t>
  </si>
  <si>
    <t>59</t>
  </si>
  <si>
    <t>914233</t>
  </si>
  <si>
    <t>DOPRAVNÍ ZNAČKY ZVĚTŠENÉ VELIKOSTI OCELOVÉ FÓLIE TŘ 2 - DEMONTÁŽ</t>
  </si>
  <si>
    <t>60</t>
  </si>
  <si>
    <t>914921</t>
  </si>
  <si>
    <t>SLOUPKY A STOJKY DOPRAVNÍCH ZNAČEK Z OCEL TRUBEK DO PATKY - DODÁVKA A MONTÁŽ</t>
  </si>
  <si>
    <t>nová DZ B21b 1=1,000 [A] 
nová DZ B1+E13 1=1,000 [B] 
nová DZ P6 1=1,000 [C] 
nová DZ IJ4b 2=2,000 [D] 
nová 2 x DZ IP22 2=2,000 [E] 
Celkem: A+B+C+D+E=7,000 [F]</t>
  </si>
  <si>
    <t>položka zahrnuje:  
- sloupky a upevňovací zařízení včetně jejich osazení (betonová patka, zemní práce)</t>
  </si>
  <si>
    <t>61</t>
  </si>
  <si>
    <t>914923</t>
  </si>
  <si>
    <t>SLOUPKY A STOJKY DZ Z OCEL TRUBEK DO PATKY DEMONTÁŽ</t>
  </si>
  <si>
    <t>včetně bet. patky značky  
odvoz a likvidace v režii zhotovitele</t>
  </si>
  <si>
    <t>zrušení DZ IJ4b 2=2,000 [A] 
zrušení DZ A7a+B20a 1=1,000 [B] 
zrušení DZ B26 1=1,000 [C] 
zrušení 2 x IP22 2=2,000 [D] 
zrušení DZ B21b 1=1,000 [E] 
zrušení DZ B1+E13 1=1,000 [F] 
Celkem: A+B+C+D+E+F=8,000 [G]</t>
  </si>
  <si>
    <t>62</t>
  </si>
  <si>
    <t>915211</t>
  </si>
  <si>
    <t>VODOROVNÉ DOPRAVNÍ ZNAČENÍ PLASTEM HLADKÉ - DODÁVKA A POKLÁDKA</t>
  </si>
  <si>
    <t>staničení 2,670 V11a L 10=10,000 [A]</t>
  </si>
  <si>
    <t>položka zahrnuje:  
- dodání a pokládku nátěrového materiálu (měří se pouze natíraná plocha)  
- předznačení a reflexní úpravu</t>
  </si>
  <si>
    <t>63</t>
  </si>
  <si>
    <t>výměra dle Microstation  
barva žlutá</t>
  </si>
  <si>
    <t>staničení 2,670 V12c L (5+10)*0,125 =1,875 [A]</t>
  </si>
  <si>
    <t>64</t>
  </si>
  <si>
    <t>915231</t>
  </si>
  <si>
    <t>VODOR DOPRAV ZNAČ PLASTEM PROFIL ZVUČÍCÍ - DOD A POKLÁDKA</t>
  </si>
  <si>
    <t>výměra dle Microstation  
reflexní úprava</t>
  </si>
  <si>
    <t>V4 (0,125) u krajnice (2502+40)*0,125=317,750 [A] 
V9b šipka 0,8*(5+5)=8,000 [B] 
středová čára plná (0,125) (565+20)*0,125=73,125 [C] 
středová čára plná V2b (3/1,5/0,125) (505+14)*0,125=64,875 [D] 
středová čára plná V2b (3/6,0/0,125) 165*0,125=20,625 [E] 
Celkem: A+B+C+D+E=484,375 [F]</t>
  </si>
  <si>
    <t>65</t>
  </si>
  <si>
    <t>917223</t>
  </si>
  <si>
    <t>SILNIČNÍ A CHODNÍKOVÉ OBRUBY Z BETONOVÝCH OBRUBNÍKŮ ŠÍŘ 100MM</t>
  </si>
  <si>
    <t>do bet. C20/25, XF3  
výměra dle Microstation</t>
  </si>
  <si>
    <t>chodníková obruba 1000 x 100 x 250  pro autobusovou zastávku st. 2,670 16,5=16,500 [A]</t>
  </si>
  <si>
    <t>Položka zahrnuje:  
dodání a pokládku betonových obrubníků o rozměrech předepsaných zadávací dokumentací  
betonové lože i boční betonovou opěrku.</t>
  </si>
  <si>
    <t>66</t>
  </si>
  <si>
    <t>917224</t>
  </si>
  <si>
    <t>SILNIČNÍ A CHODNÍKOVÉ OBRUBY Z BETONOVÝCH OBRUBNÍKŮ ŠÍŘ 150MM</t>
  </si>
  <si>
    <t>silniční obruba 1000 x 150 x 300 u autobusové zástavky st. 2,670 13=13,000 [A] 
silniční obruba 1000 x 150 x 250 2=2,000 [B] 
silniční obruba přechodová Lv 1=1,000 [C] 
silniční obruba přechodová Pv 1=1,000 [D] 
Celkem: A+B+C+D=17,000 [E]</t>
  </si>
  <si>
    <t>67</t>
  </si>
  <si>
    <t>91818</t>
  </si>
  <si>
    <t>ČELA PROPUSTU Z TRUB DN DO 400MM Z BETONU - SANACE</t>
  </si>
  <si>
    <t>SANACE čela trýskání poškozených částí, nanesení sanační malty (rekonstrukce - reprofilace - čela a římsy)  
plochy říms propustku 1,5 x 2,5 x 2 = 2 x 3,75m2   
plochy čel propustku 1,5 x 1,5 x 2= 2 x 2,25m2</t>
  </si>
  <si>
    <t>zatrubnění sjezdu st. 2.660 2=2,000 [A]</t>
  </si>
  <si>
    <t>Položka zahrnuje kompletní čelo (základ, dřík, římsu)  
- dodání čerstvého betonu (betonové směsi) požadované kvality, jeho uložení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proudů.  
Nezahrnuje zábradlí.</t>
  </si>
  <si>
    <t>68</t>
  </si>
  <si>
    <t>9183B2</t>
  </si>
  <si>
    <t>PROPUSTY Z TRUB DN 400MM ŽELEZOBETONOVÝCH</t>
  </si>
  <si>
    <t>včetně šikmých řezů pro vtok a výtok   
výměra dle Microstation</t>
  </si>
  <si>
    <t>zatrubnění sjezdu st. 2,450 16,25=16,250 [A] 
zatrubnění sjezdu st. 2,497 7,5=7,500 [B] 
zatrubnění sjezdu st. 2,763 12=12,000 [C] 
zatrubnění sjezdu st. 2,770 7=7,000 [D] 
zatrubnění sjezdu st. 2,917; 3,076; 3,126 8,8+9,6+8,6=27,000 [E] 
zatrubnění sjezdu st. 3,360; 3,471; 3,520 51,75+6,12+14,6=72,470 [F] 
Celkem: A+B+C+D+E+F=142,220 [G]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</si>
  <si>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</si>
  <si>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69</t>
  </si>
  <si>
    <t>9185B2</t>
  </si>
  <si>
    <t>ČELA KAMENNÁ PROPUSTU Z TRUB DN DO 400MM</t>
  </si>
  <si>
    <t>čela propustků sjezdů  
šikná čela prospustků, dlažba z lom. kamene tl.150mm do betonu C20/25 - XF3 tl.100mm vyspárováno cementovou maltou  M25 XF3  
plocha čel 1,68m2</t>
  </si>
  <si>
    <t>zatrubnění sjezdu st. 2,450 2=2,000 [A]  
zatrubnění sjezdu st. 2,497 2=2,000 [B] 
zatrubnění sjezdu st. 2,763 2=2,000 [C] 
zatrubnění sjezdu st. 2,770 2=2,000 [D] 
zatrubnění sjezdu st. 2,917; 3,076; 3,126  6=6,000 [E] 
zatrubnění sjezdu st. 3,360; 3,471; 3,520  6=6,000 [F] 
Celkem: A+B+C+D+E+F=20,000 [G]</t>
  </si>
  <si>
    <t>Položka zahrnuje:  
zdivo z lomového kamen na MC ve tvaru, předepsaným zadávací dokumentací  
vyspárování zdiva MC  
římsu ze železobetonu včetně výztuže, pokud je předepsaná zadávací dokumentací  
Nezahrnuje zábradlí</t>
  </si>
  <si>
    <t>70</t>
  </si>
  <si>
    <t>919133</t>
  </si>
  <si>
    <t>ŘEZÁNÍ BETONOVÝCH KONSTRUKCÍ TL DO 150MM</t>
  </si>
  <si>
    <t>výměra dle Microstation   
hloubka řezu 150mm</t>
  </si>
  <si>
    <t>zatrubnění sjezdu st.3,471 4,9=4,900 [A]</t>
  </si>
  <si>
    <t>položka zahrnuje řezání betonových konstrukcí v předepsané tloušťce, včetně spotřeby vody</t>
  </si>
  <si>
    <t>71</t>
  </si>
  <si>
    <t>93808</t>
  </si>
  <si>
    <t>OČIŠTĚNÍ VOZOVEK ZAMETENÍM</t>
  </si>
  <si>
    <t>očištění vozovky před pokládkou nových vrstev 5693,5=5 693,500 [A]</t>
  </si>
  <si>
    <t>položka zahrnuje očištění předepsaným způsobem včetně odklizení vzniklého odpadu</t>
  </si>
  <si>
    <t>72</t>
  </si>
  <si>
    <t>výměra dle Microstation  
odbourání čel propustku  DN 400  
odbourání zdi u propustku st. 3,126  
odvozová vzdálenost v režii zhotovitele</t>
  </si>
  <si>
    <t>zatrubnění sjezdu st. 2,450 2*(0,5*1,3*1,5)=1,950 [A]  
zatrubnění sjezdu st. 2,497 2*(0,5*1,3*1,5)=1,950 [B] 
zatrubnění sjezdu st. 2,763 2*(0,5*1,3*1,5)=1,950 [C] 
zatrubnění sjezdu st. 2,770 2*(0,5*1,3*1,5)=1,950 [D] 
zatrubnění sjezdu st. 2,917; 3,076; 3,126 6*(0,5*1,3*1,5)=5,850 [E] 
zatrubnění sjezdu st. 3,360; 3,471; 3,520 6*(0,5*1,3*1,5)=5,850 [F] 
ŽB zeď u zatrubnění sjezdu 3,126 1,5*15*1,5=33,750 [G] 
Celkem: A+B+C+D+E+F+G=53,250 [H]</t>
  </si>
  <si>
    <t>73</t>
  </si>
  <si>
    <t>966346</t>
  </si>
  <si>
    <t>BOURÁNÍ PROPUSTŮ Z TRUB DN DO 400MM</t>
  </si>
  <si>
    <t>odvozová vzdálenost v režii zhotovitele   
výměra dle Microstation</t>
  </si>
  <si>
    <t>zatrubnění sjezdu st. 2,450 16,25=16,250 [A]  
zatrubnění sjezdu st. 2,497  7,5=7,500 [B] 
zatrubnění sjezdu st. 2,763  12,0=12,000 [C] 
zatrubnění sjezdu st. 2,770  7,0=7,000 [D] 
zatrubnění sjezdu st. 2,917; 3,076; 3,126  8,8+9,6+8,6=27,000 [E] 
zatrubnění sjezdu st. 3,360; 3,471; 3,520  51,75+6,12+14,6=72,470 [F] 
Celkem: A+B+C+D+E+F=142,220 [G]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</si>
  <si>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</si>
  <si>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SO 801.3</t>
  </si>
  <si>
    <t>DIO - III.etapa</t>
  </si>
  <si>
    <t>911DB2</t>
  </si>
  <si>
    <t>SVODIDLO BETON, ÚROVEŇ ZADRŽ H1 VÝŠ 1,0M - MONTÁŽ S PŘESUNEM (BEZ DODÁVKY)</t>
  </si>
  <si>
    <t>bezpečnostní opatření během rekonstrukce propustku</t>
  </si>
  <si>
    <t>položka zahrnuje:  
- dopravu demontovaného zařízení z dočasné skládky  
- jeho montáž a osazení na určeném místě  
- nutnou opravu poškozených částí  
- případnou náhradu zničených částí  
nezahrnuje podkladní vrstvu</t>
  </si>
  <si>
    <t>911DB3</t>
  </si>
  <si>
    <t>SVODIDLO BETON, ÚROVEŇ ZADRŽ H1 VÝŠ 1,0M - DEMONTÁŽ S PŘESUNEM</t>
  </si>
  <si>
    <t>911DB9</t>
  </si>
  <si>
    <t>SVODIDLO BETON, ÚROVEŇ ZADRŽ H1 VÝŠ 1,0M - NÁJEM</t>
  </si>
  <si>
    <t>MDEN</t>
  </si>
  <si>
    <t>77*40=3 080,000 [A]</t>
  </si>
  <si>
    <t>položka zahrnuje denní sazbu za pronájem zařízení  
počet měrných jednotek se určí jako součin délky zařízení a počtu dnů použití</t>
  </si>
  <si>
    <t>914132</t>
  </si>
  <si>
    <t>DOPRAVNÍ ZNAČKY ZÁKLADNÍ VELIKOSTI OCELOVÉ FÓLIE TŘ 2 - MONTÁŽ S PŘEMÍSTĚNÍM</t>
  </si>
  <si>
    <t>včetně přesunů podle etap výstavby  
pracovní místo</t>
  </si>
  <si>
    <t>B20a 2=2,000 [A] 
A15 2=2,000 [B] 
B20a 2=2,000 [C] 
A10 2=2,000 [D] 
C4a 1=1,000 [E] 
C4b 1=1,000 [F] 
Celkem: A+B+C+D+E+F=10,000 [G]</t>
  </si>
  <si>
    <t>položka zahrnuje:  
- dopravu demontované značky z dočasné skládky  
- osazení a montáž značky na místě určeném projektem  
- nutnou opravu poškozených částí  
nezahrnuje dodávku značky</t>
  </si>
  <si>
    <t>10=10,000 [A]</t>
  </si>
  <si>
    <t>914139</t>
  </si>
  <si>
    <t>DOPRAV ZNAČKY ZÁKLAD VEL OCEL FÓLIE TŘ 2 - NÁJEMNÉ</t>
  </si>
  <si>
    <t>KSDEN</t>
  </si>
  <si>
    <t>pracovní místo</t>
  </si>
  <si>
    <t>pracovní místo etapa III. 77 dní 10*77=770,000 [A]</t>
  </si>
  <si>
    <t>položka zahrnuje sazbu za pronájem dopravních značek a zařízení, počet jednotek je určen jako součin počtu značek a počtu dní použití</t>
  </si>
  <si>
    <t>914922</t>
  </si>
  <si>
    <t>SLOUPKY A STOJKY DZ Z OCEL TRUBEK DO PATKY MONTÁŽ S PŘESUNEM</t>
  </si>
  <si>
    <t>14=14,000 [A]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</si>
  <si>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</si>
  <si>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914929</t>
  </si>
  <si>
    <t>SLOUPKY A STOJKY DZ Z OCEL TRUBEK DO PATKY NÁJEMNÉ</t>
  </si>
  <si>
    <t>pro etapu III. 77 dní 14*77=1 078,000 [A]</t>
  </si>
  <si>
    <t>položka zahrnuje sazbu za pronájem dopravních značek a zařízení. Počet měrných jednotek se určí jako součin počtu sloupků a počtu dní použití</t>
  </si>
  <si>
    <t>916112</t>
  </si>
  <si>
    <t>DOPRAV SVĚTLO VÝSTRAŽ SAMOSTATNÉ - MONTÁŽ S PŘESUNEM</t>
  </si>
  <si>
    <t>2=2,000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</si>
  <si>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</si>
  <si>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916113</t>
  </si>
  <si>
    <t>DOPRAV SVĚTLO VÝSTRAŽ SAMOSTATNÉ - DEMONTÁŽ</t>
  </si>
  <si>
    <t>Položka zahrnuje odstranění, demontáž a odklizení zařízení s odvozem na předepsané místo</t>
  </si>
  <si>
    <t>916119</t>
  </si>
  <si>
    <t>DOPRAV SVĚTLO VÝSTRAŽ SAMOSTATNÉ - NÁJEMNÉ</t>
  </si>
  <si>
    <t>objízdná trasa etapa III. 77 dní 2*77=154,000 [A]</t>
  </si>
  <si>
    <t>položka zahrnuje sazbu za pronájem zařízení. Počet měrných jednotek se určí jako součin počtu zařízení a počtu dní použití.</t>
  </si>
  <si>
    <t>916152</t>
  </si>
  <si>
    <t>SEMAFOROVÁ PŘENOSNÁ SOUPRAVA - MONTÁŽ S PŘESUNEM</t>
  </si>
  <si>
    <t>1=1,000 [A]</t>
  </si>
  <si>
    <t>916153</t>
  </si>
  <si>
    <t>SEMAFOROVÁ PŘENOSNÁ SOUPRAVA - DEMONTÁŽ</t>
  </si>
  <si>
    <t>916159</t>
  </si>
  <si>
    <t>SEMAFOROVÁ PŘENOSNÁ SOUPRAVA - NÁJEMNÉ</t>
  </si>
  <si>
    <t>III. etapa 77 dní 77=77,000 [A]</t>
  </si>
  <si>
    <t>916322</t>
  </si>
  <si>
    <t>DOPRAVNÍ ZÁBRANY Z2 S FÓLIÍ TŘ 2 -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</si>
  <si>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</si>
  <si>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916323</t>
  </si>
  <si>
    <t>DOPRAVNÍ ZÁBRANY Z2 S FÓLIÍ TŘ 2 - DEMONTÁŽ</t>
  </si>
  <si>
    <t>916329</t>
  </si>
  <si>
    <t>DOPRAVNÍ ZÁBRANY Z2 S FÓLIÍ TŘ 2 - NÁJEMNÉ</t>
  </si>
  <si>
    <t>916362</t>
  </si>
  <si>
    <t>SMĚROVACÍ DESKY Z4 OBOUSTR S FÓLIÍ TŘ 2 - MONTÁŽ S PŘESUNEM</t>
  </si>
  <si>
    <t>pro etapu III. 75=75,000 [A]</t>
  </si>
  <si>
    <t>916363</t>
  </si>
  <si>
    <t>SMĚROVACÍ DESKY Z4 OBOUSTR S FÓLIÍ TŘ 2 - DEMONTÁŽ</t>
  </si>
  <si>
    <t>75=75,000 [A]</t>
  </si>
  <si>
    <t>916369</t>
  </si>
  <si>
    <t>SMĚROVACÍ DESKY Z4 OBOUSTR S FÓLIÍ TŘ 2 - NÁJEMNÉ</t>
  </si>
  <si>
    <t>pro etapu III. 77 dní 75*77=5 775,000 [A]</t>
  </si>
  <si>
    <t>916722</t>
  </si>
  <si>
    <t>UPEVŇOVACÍ KONSTR - PODKLADNÍ DESKA OD 28KG - MONTÁŽ S PŘESUNEM</t>
  </si>
  <si>
    <t>pro etapu III. 75+14=89,000 [A]</t>
  </si>
  <si>
    <t>916723</t>
  </si>
  <si>
    <t>UPEVŇOVACÍ KONSTR - PODKLADNÍ DESKA OD 28KG - DEMONTÁŽ</t>
  </si>
  <si>
    <t>89=89,000 [A]</t>
  </si>
  <si>
    <t>916729</t>
  </si>
  <si>
    <t>UPEVŇOVACÍ KONSTR - PODKL DESKA OD 28KG - NÁJEMNÉ</t>
  </si>
  <si>
    <t>pro sloupky etapu III. 77 dní ((14)+75)*77=6 853,000 [A]</t>
  </si>
  <si>
    <t>SO 801.4b</t>
  </si>
  <si>
    <t>DIO-objizdná trasa od st. 2.344</t>
  </si>
  <si>
    <t>91400</t>
  </si>
  <si>
    <t>DOČASNÉ ZAKRYTÍ NEBO OTOČENÍ STÁVAJÍCÍCH DOPRAVNÍCH ZNAČEK</t>
  </si>
  <si>
    <t>objízdná trasa</t>
  </si>
  <si>
    <t>7=7,000 [A]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</si>
  <si>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</si>
  <si>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včetně přesunů podle etap výstavby  
objízdná trasa</t>
  </si>
  <si>
    <t>B1 3=3,000 [A] 
E13 6=6,000 [B] 
IP10a 4=4,000 [C] 
E3a 2=2,000 [D] 
IS11b 23=23,000 [E] 
IS11d 3=3,000 [F] 
IP10b 1=1,000 [G] 
IS11c 4=4,000 [H] 
Celkem: A+B+C+D+E+F+G+H=46,000 [I]</t>
  </si>
  <si>
    <t>včetně přesunů podle etapy výstavby  
objízdná trasa</t>
  </si>
  <si>
    <t>46=46,000 [A]</t>
  </si>
  <si>
    <t>DZ  pro etapu III 77 dní 46*77=3 542,000 [A]</t>
  </si>
  <si>
    <t>914432</t>
  </si>
  <si>
    <t>DOPRAVNÍ ZNAČKY 100X150CM OCELOVÉ FÓLIE TŘ 2 - MONTÁŽ S PŘEMÍSTĚNÍM</t>
  </si>
  <si>
    <t>IS11a 5=5,000 [A]</t>
  </si>
  <si>
    <t>914433</t>
  </si>
  <si>
    <t>DOPRAVNÍ ZNAČKY 100X150CM OCELOVÉ FÓLIE TŘ 2 - DEMONTÁŽ</t>
  </si>
  <si>
    <t>5=5,000 [A]</t>
  </si>
  <si>
    <t>914439</t>
  </si>
  <si>
    <t>DOPRAV ZNAČKY 100X150CM OCEL FÓLIE TŘ 2 - NÁJEMNÉ</t>
  </si>
  <si>
    <t>DZ pro etapu III. 77 dní 5*77=385,000 [A]</t>
  </si>
  <si>
    <t>včetně přesunů dle etap výstavby  
objízdná trasa</t>
  </si>
  <si>
    <t>43=43,000 [A]</t>
  </si>
  <si>
    <t>pro etapu III. 77 dní 43*77=3 311,000 [A]</t>
  </si>
  <si>
    <t>43=43,000 [A] 
.</t>
  </si>
  <si>
    <t>pro sloupky etapa III. 77 dní 43*77=3 311,000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</si>
</sst>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16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25.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47</v>
      </c>
    </row>
    <row r="18" spans="1:16" ht="12.75">
      <c r="A18" s="18" t="s">
        <v>38</v>
      </c>
      <c s="23" t="s">
        <v>15</v>
      </c>
      <c s="23" t="s">
        <v>51</v>
      </c>
      <c s="18" t="s">
        <v>40</v>
      </c>
      <c s="24" t="s">
        <v>52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53</v>
      </c>
    </row>
    <row r="20" spans="1:5" ht="12.75">
      <c r="A20" s="30" t="s">
        <v>45</v>
      </c>
      <c r="E20" s="31" t="s">
        <v>40</v>
      </c>
    </row>
    <row r="21" spans="1:5" ht="63.75">
      <c r="A21" t="s">
        <v>46</v>
      </c>
      <c r="E21" s="29" t="s">
        <v>54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55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55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0+I10+I14+I18+I22+I26+I30+I34+I38+I42+I46+I50</f>
      </c>
      <c>
        <f>0+O10+O14+O18+O22+O26+O30+O34+O38+O42+O46+O50</f>
      </c>
    </row>
    <row r="10" spans="1:16" ht="25.5">
      <c r="A10" s="18" t="s">
        <v>38</v>
      </c>
      <c s="23" t="s">
        <v>22</v>
      </c>
      <c s="23" t="s">
        <v>56</v>
      </c>
      <c s="18" t="s">
        <v>57</v>
      </c>
      <c s="24" t="s">
        <v>58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59</v>
      </c>
      <c s="18" t="s">
        <v>57</v>
      </c>
      <c s="24" t="s">
        <v>60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12.75">
      <c r="A18" s="18" t="s">
        <v>38</v>
      </c>
      <c s="23" t="s">
        <v>15</v>
      </c>
      <c s="23" t="s">
        <v>61</v>
      </c>
      <c s="18" t="s">
        <v>57</v>
      </c>
      <c s="24" t="s">
        <v>62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26</v>
      </c>
      <c s="23" t="s">
        <v>63</v>
      </c>
      <c s="18" t="s">
        <v>57</v>
      </c>
      <c s="24" t="s">
        <v>64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28</v>
      </c>
      <c s="23" t="s">
        <v>65</v>
      </c>
      <c s="18" t="s">
        <v>57</v>
      </c>
      <c s="24" t="s">
        <v>66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25.5">
      <c r="A30" s="18" t="s">
        <v>38</v>
      </c>
      <c s="23" t="s">
        <v>30</v>
      </c>
      <c s="23" t="s">
        <v>67</v>
      </c>
      <c s="18" t="s">
        <v>57</v>
      </c>
      <c s="24" t="s">
        <v>68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25.5">
      <c r="A34" s="18" t="s">
        <v>38</v>
      </c>
      <c s="23" t="s">
        <v>69</v>
      </c>
      <c s="23" t="s">
        <v>70</v>
      </c>
      <c s="18" t="s">
        <v>57</v>
      </c>
      <c s="24" t="s">
        <v>71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72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12.75">
      <c r="A38" s="18" t="s">
        <v>38</v>
      </c>
      <c s="23" t="s">
        <v>73</v>
      </c>
      <c s="23" t="s">
        <v>74</v>
      </c>
      <c s="18" t="s">
        <v>57</v>
      </c>
      <c s="24" t="s">
        <v>75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25.5">
      <c r="A42" s="18" t="s">
        <v>38</v>
      </c>
      <c s="23" t="s">
        <v>33</v>
      </c>
      <c s="23" t="s">
        <v>76</v>
      </c>
      <c s="18" t="s">
        <v>57</v>
      </c>
      <c s="24" t="s">
        <v>77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  <row r="46" spans="1:16" ht="12.75">
      <c r="A46" s="18" t="s">
        <v>38</v>
      </c>
      <c s="23" t="s">
        <v>35</v>
      </c>
      <c s="23" t="s">
        <v>78</v>
      </c>
      <c s="18" t="s">
        <v>57</v>
      </c>
      <c s="24" t="s">
        <v>79</v>
      </c>
      <c s="25" t="s">
        <v>42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40</v>
      </c>
    </row>
    <row r="49" spans="1:5" ht="12.75">
      <c r="A49" t="s">
        <v>46</v>
      </c>
      <c r="E49" s="29" t="s">
        <v>40</v>
      </c>
    </row>
    <row r="50" spans="1:16" ht="12.75">
      <c r="A50" s="18" t="s">
        <v>38</v>
      </c>
      <c s="23" t="s">
        <v>80</v>
      </c>
      <c s="23" t="s">
        <v>81</v>
      </c>
      <c s="18" t="s">
        <v>57</v>
      </c>
      <c s="24" t="s">
        <v>82</v>
      </c>
      <c s="25" t="s">
        <v>42</v>
      </c>
      <c s="26">
        <v>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40</v>
      </c>
    </row>
    <row r="52" spans="1:5" ht="12.75">
      <c r="A52" s="30" t="s">
        <v>45</v>
      </c>
      <c r="E52" s="31" t="s">
        <v>40</v>
      </c>
    </row>
    <row r="53" spans="1:5" ht="12.75">
      <c r="A53" t="s">
        <v>46</v>
      </c>
      <c r="E53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0+O8+O17+O54+O99+O120+O145+O154+O175+O180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83</v>
      </c>
      <c s="32">
        <f>0+I8+I17+I54+I99+I120+I145+I154+I175+I180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83</v>
      </c>
      <c s="5"/>
      <c s="14" t="s">
        <v>84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85</v>
      </c>
      <c s="18" t="s">
        <v>22</v>
      </c>
      <c s="24" t="s">
        <v>86</v>
      </c>
      <c s="25" t="s">
        <v>87</v>
      </c>
      <c s="26">
        <v>169.786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40</v>
      </c>
    </row>
    <row r="11" spans="1:5" ht="38.25">
      <c r="A11" s="30" t="s">
        <v>45</v>
      </c>
      <c r="E11" s="31" t="s">
        <v>88</v>
      </c>
    </row>
    <row r="12" spans="1:5" ht="25.5">
      <c r="A12" t="s">
        <v>46</v>
      </c>
      <c r="E12" s="29" t="s">
        <v>89</v>
      </c>
    </row>
    <row r="13" spans="1:16" ht="12.75">
      <c r="A13" s="18" t="s">
        <v>38</v>
      </c>
      <c s="23" t="s">
        <v>16</v>
      </c>
      <c s="23" t="s">
        <v>85</v>
      </c>
      <c s="18" t="s">
        <v>16</v>
      </c>
      <c s="24" t="s">
        <v>90</v>
      </c>
      <c s="25" t="s">
        <v>87</v>
      </c>
      <c s="26">
        <v>150.44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40</v>
      </c>
    </row>
    <row r="15" spans="1:5" ht="12.75">
      <c r="A15" s="30" t="s">
        <v>45</v>
      </c>
      <c r="E15" s="31" t="s">
        <v>91</v>
      </c>
    </row>
    <row r="16" spans="1:5" ht="25.5">
      <c r="A16" t="s">
        <v>46</v>
      </c>
      <c r="E16" s="29" t="s">
        <v>89</v>
      </c>
    </row>
    <row r="17" spans="1:18" ht="12.75" customHeight="1">
      <c r="A17" s="5" t="s">
        <v>36</v>
      </c>
      <c s="5"/>
      <c s="35" t="s">
        <v>22</v>
      </c>
      <c s="5"/>
      <c s="21" t="s">
        <v>92</v>
      </c>
      <c s="5"/>
      <c s="5"/>
      <c s="5"/>
      <c s="36">
        <f>0+Q17</f>
      </c>
      <c r="O17">
        <f>0+R17</f>
      </c>
      <c r="Q17">
        <f>0+I18+I22+I26+I30+I34+I38+I42+I46+I50</f>
      </c>
      <c>
        <f>0+O18+O22+O26+O30+O34+O38+O42+O46+O50</f>
      </c>
    </row>
    <row r="18" spans="1:16" ht="12.75">
      <c r="A18" s="18" t="s">
        <v>38</v>
      </c>
      <c s="23" t="s">
        <v>15</v>
      </c>
      <c s="23" t="s">
        <v>93</v>
      </c>
      <c s="18" t="s">
        <v>40</v>
      </c>
      <c s="24" t="s">
        <v>94</v>
      </c>
      <c s="25" t="s">
        <v>95</v>
      </c>
      <c s="26">
        <v>10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96</v>
      </c>
    </row>
    <row r="20" spans="1:5" ht="12.75">
      <c r="A20" s="30" t="s">
        <v>45</v>
      </c>
      <c r="E20" s="31" t="s">
        <v>97</v>
      </c>
    </row>
    <row r="21" spans="1:5" ht="165.75">
      <c r="A21" t="s">
        <v>46</v>
      </c>
      <c r="E21" s="29" t="s">
        <v>98</v>
      </c>
    </row>
    <row r="22" spans="1:16" ht="12.75">
      <c r="A22" s="18" t="s">
        <v>38</v>
      </c>
      <c s="23" t="s">
        <v>26</v>
      </c>
      <c s="23" t="s">
        <v>99</v>
      </c>
      <c s="18" t="s">
        <v>40</v>
      </c>
      <c s="24" t="s">
        <v>100</v>
      </c>
      <c s="25" t="s">
        <v>101</v>
      </c>
      <c s="26">
        <v>120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102</v>
      </c>
    </row>
    <row r="24" spans="1:5" ht="12.75">
      <c r="A24" s="30" t="s">
        <v>45</v>
      </c>
      <c r="E24" s="31" t="s">
        <v>103</v>
      </c>
    </row>
    <row r="25" spans="1:5" ht="38.25">
      <c r="A25" t="s">
        <v>46</v>
      </c>
      <c r="E25" s="29" t="s">
        <v>104</v>
      </c>
    </row>
    <row r="26" spans="1:16" ht="12.75">
      <c r="A26" s="18" t="s">
        <v>38</v>
      </c>
      <c s="23" t="s">
        <v>28</v>
      </c>
      <c s="23" t="s">
        <v>105</v>
      </c>
      <c s="18" t="s">
        <v>40</v>
      </c>
      <c s="24" t="s">
        <v>106</v>
      </c>
      <c s="25" t="s">
        <v>107</v>
      </c>
      <c s="26">
        <v>12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108</v>
      </c>
    </row>
    <row r="28" spans="1:5" ht="12.75">
      <c r="A28" s="30" t="s">
        <v>45</v>
      </c>
      <c r="E28" s="31" t="s">
        <v>109</v>
      </c>
    </row>
    <row r="29" spans="1:5" ht="38.25">
      <c r="A29" t="s">
        <v>46</v>
      </c>
      <c r="E29" s="29" t="s">
        <v>110</v>
      </c>
    </row>
    <row r="30" spans="1:16" ht="12.75">
      <c r="A30" s="18" t="s">
        <v>38</v>
      </c>
      <c s="23" t="s">
        <v>30</v>
      </c>
      <c s="23" t="s">
        <v>111</v>
      </c>
      <c s="18" t="s">
        <v>57</v>
      </c>
      <c s="24" t="s">
        <v>112</v>
      </c>
      <c s="25" t="s">
        <v>113</v>
      </c>
      <c s="26">
        <v>39.978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25.5">
      <c r="A31" s="28" t="s">
        <v>43</v>
      </c>
      <c r="E31" s="29" t="s">
        <v>114</v>
      </c>
    </row>
    <row r="32" spans="1:5" ht="63.75">
      <c r="A32" s="30" t="s">
        <v>45</v>
      </c>
      <c r="E32" s="31" t="s">
        <v>115</v>
      </c>
    </row>
    <row r="33" spans="1:5" ht="369.75">
      <c r="A33" t="s">
        <v>46</v>
      </c>
      <c r="E33" s="29" t="s">
        <v>116</v>
      </c>
    </row>
    <row r="34" spans="1:16" ht="12.75">
      <c r="A34" s="18" t="s">
        <v>38</v>
      </c>
      <c s="23" t="s">
        <v>69</v>
      </c>
      <c s="23" t="s">
        <v>117</v>
      </c>
      <c s="18" t="s">
        <v>40</v>
      </c>
      <c s="24" t="s">
        <v>118</v>
      </c>
      <c s="25" t="s">
        <v>113</v>
      </c>
      <c s="26">
        <v>10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119</v>
      </c>
    </row>
    <row r="36" spans="1:5" ht="25.5">
      <c r="A36" s="30" t="s">
        <v>45</v>
      </c>
      <c r="E36" s="31" t="s">
        <v>120</v>
      </c>
    </row>
    <row r="37" spans="1:5" ht="63.75">
      <c r="A37" t="s">
        <v>46</v>
      </c>
      <c r="E37" s="29" t="s">
        <v>121</v>
      </c>
    </row>
    <row r="38" spans="1:16" ht="12.75">
      <c r="A38" s="18" t="s">
        <v>38</v>
      </c>
      <c s="23" t="s">
        <v>73</v>
      </c>
      <c s="23" t="s">
        <v>122</v>
      </c>
      <c s="18" t="s">
        <v>57</v>
      </c>
      <c s="24" t="s">
        <v>123</v>
      </c>
      <c s="25" t="s">
        <v>113</v>
      </c>
      <c s="26">
        <v>34.915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25.5">
      <c r="A39" s="28" t="s">
        <v>43</v>
      </c>
      <c r="E39" s="29" t="s">
        <v>114</v>
      </c>
    </row>
    <row r="40" spans="1:5" ht="38.25">
      <c r="A40" s="30" t="s">
        <v>45</v>
      </c>
      <c r="E40" s="31" t="s">
        <v>124</v>
      </c>
    </row>
    <row r="41" spans="1:5" ht="318.75">
      <c r="A41" t="s">
        <v>46</v>
      </c>
      <c r="E41" s="29" t="s">
        <v>125</v>
      </c>
    </row>
    <row r="42" spans="1:16" ht="12.75">
      <c r="A42" s="18" t="s">
        <v>38</v>
      </c>
      <c s="23" t="s">
        <v>33</v>
      </c>
      <c s="23" t="s">
        <v>126</v>
      </c>
      <c s="18" t="s">
        <v>40</v>
      </c>
      <c s="24" t="s">
        <v>127</v>
      </c>
      <c s="25" t="s">
        <v>113</v>
      </c>
      <c s="26">
        <v>74.893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38.25">
      <c r="A44" s="30" t="s">
        <v>45</v>
      </c>
      <c r="E44" s="31" t="s">
        <v>128</v>
      </c>
    </row>
    <row r="45" spans="1:5" ht="191.25">
      <c r="A45" t="s">
        <v>46</v>
      </c>
      <c r="E45" s="29" t="s">
        <v>129</v>
      </c>
    </row>
    <row r="46" spans="1:16" ht="12.75">
      <c r="A46" s="18" t="s">
        <v>38</v>
      </c>
      <c s="23" t="s">
        <v>35</v>
      </c>
      <c s="23" t="s">
        <v>130</v>
      </c>
      <c s="18" t="s">
        <v>40</v>
      </c>
      <c s="24" t="s">
        <v>131</v>
      </c>
      <c s="25" t="s">
        <v>113</v>
      </c>
      <c s="26">
        <v>36.176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25.5">
      <c r="A47" s="28" t="s">
        <v>43</v>
      </c>
      <c r="E47" s="29" t="s">
        <v>132</v>
      </c>
    </row>
    <row r="48" spans="1:5" ht="12.75">
      <c r="A48" s="30" t="s">
        <v>45</v>
      </c>
      <c r="E48" s="31" t="s">
        <v>133</v>
      </c>
    </row>
    <row r="49" spans="1:5" ht="293.25">
      <c r="A49" t="s">
        <v>46</v>
      </c>
      <c r="E49" s="29" t="s">
        <v>134</v>
      </c>
    </row>
    <row r="50" spans="1:16" ht="12.75">
      <c r="A50" s="18" t="s">
        <v>38</v>
      </c>
      <c s="23" t="s">
        <v>80</v>
      </c>
      <c s="23" t="s">
        <v>135</v>
      </c>
      <c s="18" t="s">
        <v>40</v>
      </c>
      <c s="24" t="s">
        <v>136</v>
      </c>
      <c s="25" t="s">
        <v>113</v>
      </c>
      <c s="26">
        <v>5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40</v>
      </c>
    </row>
    <row r="52" spans="1:5" ht="12.75">
      <c r="A52" s="30" t="s">
        <v>45</v>
      </c>
      <c r="E52" s="31" t="s">
        <v>137</v>
      </c>
    </row>
    <row r="53" spans="1:5" ht="280.5">
      <c r="A53" t="s">
        <v>46</v>
      </c>
      <c r="E53" s="29" t="s">
        <v>138</v>
      </c>
    </row>
    <row r="54" spans="1:18" ht="12.75" customHeight="1">
      <c r="A54" s="5" t="s">
        <v>36</v>
      </c>
      <c s="5"/>
      <c s="35" t="s">
        <v>16</v>
      </c>
      <c s="5"/>
      <c s="21" t="s">
        <v>139</v>
      </c>
      <c s="5"/>
      <c s="5"/>
      <c s="5"/>
      <c s="36">
        <f>0+Q54</f>
      </c>
      <c r="O54">
        <f>0+R54</f>
      </c>
      <c r="Q54">
        <f>0+I55+I59+I63+I67+I71+I75+I79+I83+I87+I91+I95</f>
      </c>
      <c>
        <f>0+O55+O59+O63+O67+O71+O75+O79+O83+O87+O91+O95</f>
      </c>
    </row>
    <row r="55" spans="1:16" ht="12.75">
      <c r="A55" s="18" t="s">
        <v>38</v>
      </c>
      <c s="23" t="s">
        <v>140</v>
      </c>
      <c s="23" t="s">
        <v>141</v>
      </c>
      <c s="18" t="s">
        <v>40</v>
      </c>
      <c s="24" t="s">
        <v>142</v>
      </c>
      <c s="25" t="s">
        <v>113</v>
      </c>
      <c s="26">
        <v>3.194</v>
      </c>
      <c s="27">
        <v>0</v>
      </c>
      <c s="27">
        <f>ROUND(ROUND(H55,2)*ROUND(G55,3),2)</f>
      </c>
      <c r="O55">
        <f>(I55*21)/100</f>
      </c>
      <c t="s">
        <v>16</v>
      </c>
    </row>
    <row r="56" spans="1:5" ht="25.5">
      <c r="A56" s="28" t="s">
        <v>43</v>
      </c>
      <c r="E56" s="29" t="s">
        <v>143</v>
      </c>
    </row>
    <row r="57" spans="1:5" ht="51">
      <c r="A57" s="30" t="s">
        <v>45</v>
      </c>
      <c r="E57" s="31" t="s">
        <v>144</v>
      </c>
    </row>
    <row r="58" spans="1:5" ht="51">
      <c r="A58" t="s">
        <v>46</v>
      </c>
      <c r="E58" s="29" t="s">
        <v>145</v>
      </c>
    </row>
    <row r="59" spans="1:16" ht="12.75">
      <c r="A59" s="18" t="s">
        <v>38</v>
      </c>
      <c s="23" t="s">
        <v>146</v>
      </c>
      <c s="23" t="s">
        <v>147</v>
      </c>
      <c s="18" t="s">
        <v>40</v>
      </c>
      <c s="24" t="s">
        <v>148</v>
      </c>
      <c s="25" t="s">
        <v>113</v>
      </c>
      <c s="26">
        <v>0.033</v>
      </c>
      <c s="27">
        <v>0</v>
      </c>
      <c s="27">
        <f>ROUND(ROUND(H59,2)*ROUND(G59,3),2)</f>
      </c>
      <c r="O59">
        <f>(I59*21)/100</f>
      </c>
      <c t="s">
        <v>16</v>
      </c>
    </row>
    <row r="60" spans="1:5" ht="38.25">
      <c r="A60" s="28" t="s">
        <v>43</v>
      </c>
      <c r="E60" s="29" t="s">
        <v>149</v>
      </c>
    </row>
    <row r="61" spans="1:5" ht="12.75">
      <c r="A61" s="30" t="s">
        <v>45</v>
      </c>
      <c r="E61" s="31" t="s">
        <v>150</v>
      </c>
    </row>
    <row r="62" spans="1:5" ht="51">
      <c r="A62" t="s">
        <v>46</v>
      </c>
      <c r="E62" s="29" t="s">
        <v>145</v>
      </c>
    </row>
    <row r="63" spans="1:16" ht="12.75">
      <c r="A63" s="18" t="s">
        <v>38</v>
      </c>
      <c s="23" t="s">
        <v>151</v>
      </c>
      <c s="23" t="s">
        <v>152</v>
      </c>
      <c s="18" t="s">
        <v>40</v>
      </c>
      <c s="24" t="s">
        <v>153</v>
      </c>
      <c s="25" t="s">
        <v>87</v>
      </c>
      <c s="26">
        <v>4.26</v>
      </c>
      <c s="27">
        <v>0</v>
      </c>
      <c s="27">
        <f>ROUND(ROUND(H63,2)*ROUND(G63,3),2)</f>
      </c>
      <c r="O63">
        <f>(I63*21)/100</f>
      </c>
      <c t="s">
        <v>16</v>
      </c>
    </row>
    <row r="64" spans="1:5" ht="25.5">
      <c r="A64" s="28" t="s">
        <v>43</v>
      </c>
      <c r="E64" s="29" t="s">
        <v>154</v>
      </c>
    </row>
    <row r="65" spans="1:5" ht="25.5">
      <c r="A65" s="30" t="s">
        <v>45</v>
      </c>
      <c r="E65" s="31" t="s">
        <v>155</v>
      </c>
    </row>
    <row r="66" spans="1:5" ht="38.25">
      <c r="A66" t="s">
        <v>46</v>
      </c>
      <c r="E66" s="29" t="s">
        <v>156</v>
      </c>
    </row>
    <row r="67" spans="1:16" ht="12.75">
      <c r="A67" s="18" t="s">
        <v>38</v>
      </c>
      <c s="23" t="s">
        <v>157</v>
      </c>
      <c s="23" t="s">
        <v>158</v>
      </c>
      <c s="18" t="s">
        <v>40</v>
      </c>
      <c s="24" t="s">
        <v>159</v>
      </c>
      <c s="25" t="s">
        <v>160</v>
      </c>
      <c s="26">
        <v>54.4</v>
      </c>
      <c s="27">
        <v>0</v>
      </c>
      <c s="27">
        <f>ROUND(ROUND(H67,2)*ROUND(G67,3),2)</f>
      </c>
      <c r="O67">
        <f>(I67*21)/100</f>
      </c>
      <c t="s">
        <v>16</v>
      </c>
    </row>
    <row r="68" spans="1:5" ht="12.75">
      <c r="A68" s="28" t="s">
        <v>43</v>
      </c>
      <c r="E68" s="29" t="s">
        <v>161</v>
      </c>
    </row>
    <row r="69" spans="1:5" ht="12.75">
      <c r="A69" s="30" t="s">
        <v>45</v>
      </c>
      <c r="E69" s="31" t="s">
        <v>162</v>
      </c>
    </row>
    <row r="70" spans="1:5" ht="25.5">
      <c r="A70" t="s">
        <v>46</v>
      </c>
      <c r="E70" s="29" t="s">
        <v>163</v>
      </c>
    </row>
    <row r="71" spans="1:16" ht="12.75">
      <c r="A71" s="18" t="s">
        <v>38</v>
      </c>
      <c s="23" t="s">
        <v>164</v>
      </c>
      <c s="23" t="s">
        <v>165</v>
      </c>
      <c s="18" t="s">
        <v>40</v>
      </c>
      <c s="24" t="s">
        <v>166</v>
      </c>
      <c s="25" t="s">
        <v>107</v>
      </c>
      <c s="26">
        <v>100</v>
      </c>
      <c s="27">
        <v>0</v>
      </c>
      <c s="27">
        <f>ROUND(ROUND(H71,2)*ROUND(G71,3),2)</f>
      </c>
      <c r="O71">
        <f>(I71*21)/100</f>
      </c>
      <c t="s">
        <v>16</v>
      </c>
    </row>
    <row r="72" spans="1:5" ht="12.75">
      <c r="A72" s="28" t="s">
        <v>43</v>
      </c>
      <c r="E72" s="29" t="s">
        <v>167</v>
      </c>
    </row>
    <row r="73" spans="1:5" ht="25.5">
      <c r="A73" s="30" t="s">
        <v>45</v>
      </c>
      <c r="E73" s="31" t="s">
        <v>168</v>
      </c>
    </row>
    <row r="74" spans="1:5" ht="191.25">
      <c r="A74" t="s">
        <v>46</v>
      </c>
      <c r="E74" s="29" t="s">
        <v>169</v>
      </c>
    </row>
    <row r="75" spans="1:16" ht="12.75">
      <c r="A75" s="18" t="s">
        <v>38</v>
      </c>
      <c s="23" t="s">
        <v>170</v>
      </c>
      <c s="23" t="s">
        <v>171</v>
      </c>
      <c s="18" t="s">
        <v>40</v>
      </c>
      <c s="24" t="s">
        <v>172</v>
      </c>
      <c s="25" t="s">
        <v>113</v>
      </c>
      <c s="26">
        <v>2.515</v>
      </c>
      <c s="27">
        <v>0</v>
      </c>
      <c s="27">
        <f>ROUND(ROUND(H75,2)*ROUND(G75,3),2)</f>
      </c>
      <c r="O75">
        <f>(I75*21)/100</f>
      </c>
      <c t="s">
        <v>16</v>
      </c>
    </row>
    <row r="76" spans="1:5" ht="25.5">
      <c r="A76" s="28" t="s">
        <v>43</v>
      </c>
      <c r="E76" s="29" t="s">
        <v>173</v>
      </c>
    </row>
    <row r="77" spans="1:5" ht="12.75">
      <c r="A77" s="30" t="s">
        <v>45</v>
      </c>
      <c r="E77" s="31" t="s">
        <v>174</v>
      </c>
    </row>
    <row r="78" spans="1:5" ht="369.75">
      <c r="A78" t="s">
        <v>46</v>
      </c>
      <c r="E78" s="29" t="s">
        <v>175</v>
      </c>
    </row>
    <row r="79" spans="1:16" ht="12.75">
      <c r="A79" s="18" t="s">
        <v>38</v>
      </c>
      <c s="23" t="s">
        <v>176</v>
      </c>
      <c s="23" t="s">
        <v>177</v>
      </c>
      <c s="18" t="s">
        <v>40</v>
      </c>
      <c s="24" t="s">
        <v>178</v>
      </c>
      <c s="25" t="s">
        <v>113</v>
      </c>
      <c s="26">
        <v>29.16</v>
      </c>
      <c s="27">
        <v>0</v>
      </c>
      <c s="27">
        <f>ROUND(ROUND(H79,2)*ROUND(G79,3),2)</f>
      </c>
      <c r="O79">
        <f>(I79*21)/100</f>
      </c>
      <c t="s">
        <v>16</v>
      </c>
    </row>
    <row r="80" spans="1:5" ht="25.5">
      <c r="A80" s="28" t="s">
        <v>43</v>
      </c>
      <c r="E80" s="29" t="s">
        <v>179</v>
      </c>
    </row>
    <row r="81" spans="1:5" ht="38.25">
      <c r="A81" s="30" t="s">
        <v>45</v>
      </c>
      <c r="E81" s="31" t="s">
        <v>180</v>
      </c>
    </row>
    <row r="82" spans="1:5" ht="369.75">
      <c r="A82" t="s">
        <v>46</v>
      </c>
      <c r="E82" s="29" t="s">
        <v>175</v>
      </c>
    </row>
    <row r="83" spans="1:16" ht="12.75">
      <c r="A83" s="18" t="s">
        <v>38</v>
      </c>
      <c s="23" t="s">
        <v>181</v>
      </c>
      <c s="23" t="s">
        <v>182</v>
      </c>
      <c s="18" t="s">
        <v>40</v>
      </c>
      <c s="24" t="s">
        <v>183</v>
      </c>
      <c s="25" t="s">
        <v>87</v>
      </c>
      <c s="26">
        <v>0.383</v>
      </c>
      <c s="27">
        <v>0</v>
      </c>
      <c s="27">
        <f>ROUND(ROUND(H83,2)*ROUND(G83,3),2)</f>
      </c>
      <c r="O83">
        <f>(I83*21)/100</f>
      </c>
      <c t="s">
        <v>16</v>
      </c>
    </row>
    <row r="84" spans="1:5" ht="25.5">
      <c r="A84" s="28" t="s">
        <v>43</v>
      </c>
      <c r="E84" s="29" t="s">
        <v>184</v>
      </c>
    </row>
    <row r="85" spans="1:5" ht="12.75">
      <c r="A85" s="30" t="s">
        <v>45</v>
      </c>
      <c r="E85" s="31" t="s">
        <v>185</v>
      </c>
    </row>
    <row r="86" spans="1:5" ht="267.75">
      <c r="A86" t="s">
        <v>46</v>
      </c>
      <c r="E86" s="29" t="s">
        <v>186</v>
      </c>
    </row>
    <row r="87" spans="1:16" ht="12.75">
      <c r="A87" s="18" t="s">
        <v>38</v>
      </c>
      <c s="23" t="s">
        <v>187</v>
      </c>
      <c s="23" t="s">
        <v>188</v>
      </c>
      <c s="18" t="s">
        <v>40</v>
      </c>
      <c s="24" t="s">
        <v>189</v>
      </c>
      <c s="25" t="s">
        <v>87</v>
      </c>
      <c s="26">
        <v>0.38</v>
      </c>
      <c s="27">
        <v>0</v>
      </c>
      <c s="27">
        <f>ROUND(ROUND(H87,2)*ROUND(G87,3),2)</f>
      </c>
      <c r="O87">
        <f>(I87*21)/100</f>
      </c>
      <c t="s">
        <v>16</v>
      </c>
    </row>
    <row r="88" spans="1:5" ht="25.5">
      <c r="A88" s="28" t="s">
        <v>43</v>
      </c>
      <c r="E88" s="29" t="s">
        <v>184</v>
      </c>
    </row>
    <row r="89" spans="1:5" ht="12.75">
      <c r="A89" s="30" t="s">
        <v>45</v>
      </c>
      <c r="E89" s="31" t="s">
        <v>190</v>
      </c>
    </row>
    <row r="90" spans="1:5" ht="267.75">
      <c r="A90" t="s">
        <v>46</v>
      </c>
      <c r="E90" s="29" t="s">
        <v>186</v>
      </c>
    </row>
    <row r="91" spans="1:16" ht="25.5">
      <c r="A91" s="18" t="s">
        <v>38</v>
      </c>
      <c s="23" t="s">
        <v>191</v>
      </c>
      <c s="23" t="s">
        <v>192</v>
      </c>
      <c s="18" t="s">
        <v>40</v>
      </c>
      <c s="24" t="s">
        <v>193</v>
      </c>
      <c s="25" t="s">
        <v>95</v>
      </c>
      <c s="26">
        <v>80</v>
      </c>
      <c s="27">
        <v>0</v>
      </c>
      <c s="27">
        <f>ROUND(ROUND(H91,2)*ROUND(G91,3),2)</f>
      </c>
      <c r="O91">
        <f>(I91*21)/100</f>
      </c>
      <c t="s">
        <v>16</v>
      </c>
    </row>
    <row r="92" spans="1:5" ht="38.25">
      <c r="A92" s="28" t="s">
        <v>43</v>
      </c>
      <c r="E92" s="29" t="s">
        <v>194</v>
      </c>
    </row>
    <row r="93" spans="1:5" ht="12.75">
      <c r="A93" s="30" t="s">
        <v>45</v>
      </c>
      <c r="E93" s="31" t="s">
        <v>195</v>
      </c>
    </row>
    <row r="94" spans="1:5" ht="63.75">
      <c r="A94" t="s">
        <v>46</v>
      </c>
      <c r="E94" s="29" t="s">
        <v>196</v>
      </c>
    </row>
    <row r="95" spans="1:16" ht="25.5">
      <c r="A95" s="18" t="s">
        <v>38</v>
      </c>
      <c s="23" t="s">
        <v>197</v>
      </c>
      <c s="23" t="s">
        <v>198</v>
      </c>
      <c s="18" t="s">
        <v>40</v>
      </c>
      <c s="24" t="s">
        <v>199</v>
      </c>
      <c s="25" t="s">
        <v>95</v>
      </c>
      <c s="26">
        <v>64</v>
      </c>
      <c s="27">
        <v>0</v>
      </c>
      <c s="27">
        <f>ROUND(ROUND(H95,2)*ROUND(G95,3),2)</f>
      </c>
      <c r="O95">
        <f>(I95*21)/100</f>
      </c>
      <c t="s">
        <v>16</v>
      </c>
    </row>
    <row r="96" spans="1:5" ht="114.75">
      <c r="A96" s="28" t="s">
        <v>43</v>
      </c>
      <c r="E96" s="29" t="s">
        <v>200</v>
      </c>
    </row>
    <row r="97" spans="1:5" ht="51">
      <c r="A97" s="30" t="s">
        <v>45</v>
      </c>
      <c r="E97" s="31" t="s">
        <v>201</v>
      </c>
    </row>
    <row r="98" spans="1:5" ht="63.75">
      <c r="A98" t="s">
        <v>46</v>
      </c>
      <c r="E98" s="29" t="s">
        <v>196</v>
      </c>
    </row>
    <row r="99" spans="1:18" ht="12.75" customHeight="1">
      <c r="A99" s="5" t="s">
        <v>36</v>
      </c>
      <c s="5"/>
      <c s="35" t="s">
        <v>15</v>
      </c>
      <c s="5"/>
      <c s="21" t="s">
        <v>202</v>
      </c>
      <c s="5"/>
      <c s="5"/>
      <c s="5"/>
      <c s="36">
        <f>0+Q99</f>
      </c>
      <c r="O99">
        <f>0+R99</f>
      </c>
      <c r="Q99">
        <f>0+I100+I104+I108+I112+I116</f>
      </c>
      <c>
        <f>0+O100+O104+O108+O112+O116</f>
      </c>
    </row>
    <row r="100" spans="1:16" ht="12.75">
      <c r="A100" s="18" t="s">
        <v>38</v>
      </c>
      <c s="23" t="s">
        <v>203</v>
      </c>
      <c s="23" t="s">
        <v>204</v>
      </c>
      <c s="18" t="s">
        <v>40</v>
      </c>
      <c s="24" t="s">
        <v>205</v>
      </c>
      <c s="25" t="s">
        <v>206</v>
      </c>
      <c s="26">
        <v>340</v>
      </c>
      <c s="27">
        <v>0</v>
      </c>
      <c s="27">
        <f>ROUND(ROUND(H100,2)*ROUND(G100,3),2)</f>
      </c>
      <c r="O100">
        <f>(I100*21)/100</f>
      </c>
      <c t="s">
        <v>16</v>
      </c>
    </row>
    <row r="101" spans="1:5" ht="38.25">
      <c r="A101" s="28" t="s">
        <v>43</v>
      </c>
      <c r="E101" s="29" t="s">
        <v>207</v>
      </c>
    </row>
    <row r="102" spans="1:5" ht="12.75">
      <c r="A102" s="30" t="s">
        <v>45</v>
      </c>
      <c r="E102" s="31" t="s">
        <v>208</v>
      </c>
    </row>
    <row r="103" spans="1:5" ht="25.5">
      <c r="A103" t="s">
        <v>46</v>
      </c>
      <c r="E103" s="29" t="s">
        <v>209</v>
      </c>
    </row>
    <row r="104" spans="1:16" ht="12.75">
      <c r="A104" s="18" t="s">
        <v>38</v>
      </c>
      <c s="23" t="s">
        <v>210</v>
      </c>
      <c s="23" t="s">
        <v>211</v>
      </c>
      <c s="18" t="s">
        <v>40</v>
      </c>
      <c s="24" t="s">
        <v>212</v>
      </c>
      <c s="25" t="s">
        <v>113</v>
      </c>
      <c s="26">
        <v>10.912</v>
      </c>
      <c s="27">
        <v>0</v>
      </c>
      <c s="27">
        <f>ROUND(ROUND(H104,2)*ROUND(G104,3),2)</f>
      </c>
      <c r="O104">
        <f>(I104*21)/100</f>
      </c>
      <c t="s">
        <v>16</v>
      </c>
    </row>
    <row r="105" spans="1:5" ht="12.75">
      <c r="A105" s="28" t="s">
        <v>43</v>
      </c>
      <c r="E105" s="29" t="s">
        <v>213</v>
      </c>
    </row>
    <row r="106" spans="1:5" ht="51">
      <c r="A106" s="30" t="s">
        <v>45</v>
      </c>
      <c r="E106" s="31" t="s">
        <v>214</v>
      </c>
    </row>
    <row r="107" spans="1:5" ht="382.5">
      <c r="A107" t="s">
        <v>46</v>
      </c>
      <c r="E107" s="29" t="s">
        <v>215</v>
      </c>
    </row>
    <row r="108" spans="1:16" ht="12.75">
      <c r="A108" s="18" t="s">
        <v>38</v>
      </c>
      <c s="23" t="s">
        <v>216</v>
      </c>
      <c s="23" t="s">
        <v>217</v>
      </c>
      <c s="18" t="s">
        <v>40</v>
      </c>
      <c s="24" t="s">
        <v>218</v>
      </c>
      <c s="25" t="s">
        <v>87</v>
      </c>
      <c s="26">
        <v>0.671</v>
      </c>
      <c s="27">
        <v>0</v>
      </c>
      <c s="27">
        <f>ROUND(ROUND(H108,2)*ROUND(G108,3),2)</f>
      </c>
      <c r="O108">
        <f>(I108*21)/100</f>
      </c>
      <c t="s">
        <v>16</v>
      </c>
    </row>
    <row r="109" spans="1:5" ht="38.25">
      <c r="A109" s="28" t="s">
        <v>43</v>
      </c>
      <c r="E109" s="29" t="s">
        <v>219</v>
      </c>
    </row>
    <row r="110" spans="1:5" ht="38.25">
      <c r="A110" s="30" t="s">
        <v>45</v>
      </c>
      <c r="E110" s="31" t="s">
        <v>220</v>
      </c>
    </row>
    <row r="111" spans="1:5" ht="242.25">
      <c r="A111" t="s">
        <v>46</v>
      </c>
      <c r="E111" s="29" t="s">
        <v>221</v>
      </c>
    </row>
    <row r="112" spans="1:16" ht="12.75">
      <c r="A112" s="18" t="s">
        <v>38</v>
      </c>
      <c s="23" t="s">
        <v>222</v>
      </c>
      <c s="23" t="s">
        <v>223</v>
      </c>
      <c s="18" t="s">
        <v>40</v>
      </c>
      <c s="24" t="s">
        <v>224</v>
      </c>
      <c s="25" t="s">
        <v>113</v>
      </c>
      <c s="26">
        <v>36.827</v>
      </c>
      <c s="27">
        <v>0</v>
      </c>
      <c s="27">
        <f>ROUND(ROUND(H112,2)*ROUND(G112,3),2)</f>
      </c>
      <c r="O112">
        <f>(I112*21)/100</f>
      </c>
      <c t="s">
        <v>16</v>
      </c>
    </row>
    <row r="113" spans="1:5" ht="25.5">
      <c r="A113" s="28" t="s">
        <v>43</v>
      </c>
      <c r="E113" s="29" t="s">
        <v>179</v>
      </c>
    </row>
    <row r="114" spans="1:5" ht="76.5">
      <c r="A114" s="30" t="s">
        <v>45</v>
      </c>
      <c r="E114" s="31" t="s">
        <v>225</v>
      </c>
    </row>
    <row r="115" spans="1:5" ht="369.75">
      <c r="A115" t="s">
        <v>46</v>
      </c>
      <c r="E115" s="29" t="s">
        <v>226</v>
      </c>
    </row>
    <row r="116" spans="1:16" ht="12.75">
      <c r="A116" s="18" t="s">
        <v>38</v>
      </c>
      <c s="23" t="s">
        <v>227</v>
      </c>
      <c s="23" t="s">
        <v>228</v>
      </c>
      <c s="18" t="s">
        <v>40</v>
      </c>
      <c s="24" t="s">
        <v>229</v>
      </c>
      <c s="25" t="s">
        <v>87</v>
      </c>
      <c s="26">
        <v>0.659</v>
      </c>
      <c s="27">
        <v>0</v>
      </c>
      <c s="27">
        <f>ROUND(ROUND(H116,2)*ROUND(G116,3),2)</f>
      </c>
      <c r="O116">
        <f>(I116*21)/100</f>
      </c>
      <c t="s">
        <v>16</v>
      </c>
    </row>
    <row r="117" spans="1:5" ht="38.25">
      <c r="A117" s="28" t="s">
        <v>43</v>
      </c>
      <c r="E117" s="29" t="s">
        <v>230</v>
      </c>
    </row>
    <row r="118" spans="1:5" ht="12.75">
      <c r="A118" s="30" t="s">
        <v>45</v>
      </c>
      <c r="E118" s="31" t="s">
        <v>231</v>
      </c>
    </row>
    <row r="119" spans="1:5" ht="267.75">
      <c r="A119" t="s">
        <v>46</v>
      </c>
      <c r="E119" s="29" t="s">
        <v>186</v>
      </c>
    </row>
    <row r="120" spans="1:18" ht="12.75" customHeight="1">
      <c r="A120" s="5" t="s">
        <v>36</v>
      </c>
      <c s="5"/>
      <c s="35" t="s">
        <v>26</v>
      </c>
      <c s="5"/>
      <c s="21" t="s">
        <v>232</v>
      </c>
      <c s="5"/>
      <c s="5"/>
      <c s="5"/>
      <c s="36">
        <f>0+Q120</f>
      </c>
      <c r="O120">
        <f>0+R120</f>
      </c>
      <c r="Q120">
        <f>0+I121+I125+I129+I133+I137+I141</f>
      </c>
      <c>
        <f>0+O121+O125+O129+O133+O137+O141</f>
      </c>
    </row>
    <row r="121" spans="1:16" ht="12.75">
      <c r="A121" s="18" t="s">
        <v>38</v>
      </c>
      <c s="23" t="s">
        <v>233</v>
      </c>
      <c s="23" t="s">
        <v>234</v>
      </c>
      <c s="18" t="s">
        <v>40</v>
      </c>
      <c s="24" t="s">
        <v>235</v>
      </c>
      <c s="25" t="s">
        <v>113</v>
      </c>
      <c s="26">
        <v>5.478</v>
      </c>
      <c s="27">
        <v>0</v>
      </c>
      <c s="27">
        <f>ROUND(ROUND(H121,2)*ROUND(G121,3),2)</f>
      </c>
      <c r="O121">
        <f>(I121*21)/100</f>
      </c>
      <c t="s">
        <v>16</v>
      </c>
    </row>
    <row r="122" spans="1:5" ht="25.5">
      <c r="A122" s="28" t="s">
        <v>43</v>
      </c>
      <c r="E122" s="29" t="s">
        <v>236</v>
      </c>
    </row>
    <row r="123" spans="1:5" ht="76.5">
      <c r="A123" s="30" t="s">
        <v>45</v>
      </c>
      <c r="E123" s="31" t="s">
        <v>237</v>
      </c>
    </row>
    <row r="124" spans="1:5" ht="369.75">
      <c r="A124" t="s">
        <v>46</v>
      </c>
      <c r="E124" s="29" t="s">
        <v>226</v>
      </c>
    </row>
    <row r="125" spans="1:16" ht="12.75">
      <c r="A125" s="18" t="s">
        <v>38</v>
      </c>
      <c s="23" t="s">
        <v>238</v>
      </c>
      <c s="23" t="s">
        <v>239</v>
      </c>
      <c s="18" t="s">
        <v>40</v>
      </c>
      <c s="24" t="s">
        <v>240</v>
      </c>
      <c s="25" t="s">
        <v>87</v>
      </c>
      <c s="26">
        <v>0.769</v>
      </c>
      <c s="27">
        <v>0</v>
      </c>
      <c s="27">
        <f>ROUND(ROUND(H125,2)*ROUND(G125,3),2)</f>
      </c>
      <c r="O125">
        <f>(I125*21)/100</f>
      </c>
      <c t="s">
        <v>16</v>
      </c>
    </row>
    <row r="126" spans="1:5" ht="25.5">
      <c r="A126" s="28" t="s">
        <v>43</v>
      </c>
      <c r="E126" s="29" t="s">
        <v>241</v>
      </c>
    </row>
    <row r="127" spans="1:5" ht="51">
      <c r="A127" s="30" t="s">
        <v>45</v>
      </c>
      <c r="E127" s="31" t="s">
        <v>242</v>
      </c>
    </row>
    <row r="128" spans="1:5" ht="267.75">
      <c r="A128" t="s">
        <v>46</v>
      </c>
      <c r="E128" s="29" t="s">
        <v>243</v>
      </c>
    </row>
    <row r="129" spans="1:16" ht="12.75">
      <c r="A129" s="18" t="s">
        <v>38</v>
      </c>
      <c s="23" t="s">
        <v>244</v>
      </c>
      <c s="23" t="s">
        <v>245</v>
      </c>
      <c s="18" t="s">
        <v>40</v>
      </c>
      <c s="24" t="s">
        <v>246</v>
      </c>
      <c s="25" t="s">
        <v>113</v>
      </c>
      <c s="26">
        <v>1.63</v>
      </c>
      <c s="27">
        <v>0</v>
      </c>
      <c s="27">
        <f>ROUND(ROUND(H129,2)*ROUND(G129,3),2)</f>
      </c>
      <c r="O129">
        <f>(I129*21)/100</f>
      </c>
      <c t="s">
        <v>16</v>
      </c>
    </row>
    <row r="130" spans="1:5" ht="25.5">
      <c r="A130" s="28" t="s">
        <v>43</v>
      </c>
      <c r="E130" s="29" t="s">
        <v>247</v>
      </c>
    </row>
    <row r="131" spans="1:5" ht="38.25">
      <c r="A131" s="30" t="s">
        <v>45</v>
      </c>
      <c r="E131" s="31" t="s">
        <v>248</v>
      </c>
    </row>
    <row r="132" spans="1:5" ht="369.75">
      <c r="A132" t="s">
        <v>46</v>
      </c>
      <c r="E132" s="29" t="s">
        <v>226</v>
      </c>
    </row>
    <row r="133" spans="1:16" ht="12.75">
      <c r="A133" s="18" t="s">
        <v>38</v>
      </c>
      <c s="23" t="s">
        <v>249</v>
      </c>
      <c s="23" t="s">
        <v>250</v>
      </c>
      <c s="18" t="s">
        <v>40</v>
      </c>
      <c s="24" t="s">
        <v>251</v>
      </c>
      <c s="25" t="s">
        <v>113</v>
      </c>
      <c s="26">
        <v>19.076</v>
      </c>
      <c s="27">
        <v>0</v>
      </c>
      <c s="27">
        <f>ROUND(ROUND(H133,2)*ROUND(G133,3),2)</f>
      </c>
      <c r="O133">
        <f>(I133*21)/100</f>
      </c>
      <c t="s">
        <v>16</v>
      </c>
    </row>
    <row r="134" spans="1:5" ht="25.5">
      <c r="A134" s="28" t="s">
        <v>43</v>
      </c>
      <c r="E134" s="29" t="s">
        <v>252</v>
      </c>
    </row>
    <row r="135" spans="1:5" ht="12.75">
      <c r="A135" s="30" t="s">
        <v>45</v>
      </c>
      <c r="E135" s="31" t="s">
        <v>253</v>
      </c>
    </row>
    <row r="136" spans="1:5" ht="369.75">
      <c r="A136" t="s">
        <v>46</v>
      </c>
      <c r="E136" s="29" t="s">
        <v>226</v>
      </c>
    </row>
    <row r="137" spans="1:16" ht="12.75">
      <c r="A137" s="18" t="s">
        <v>38</v>
      </c>
      <c s="23" t="s">
        <v>254</v>
      </c>
      <c s="23" t="s">
        <v>255</v>
      </c>
      <c s="18" t="s">
        <v>40</v>
      </c>
      <c s="24" t="s">
        <v>256</v>
      </c>
      <c s="25" t="s">
        <v>87</v>
      </c>
      <c s="26">
        <v>0.063</v>
      </c>
      <c s="27">
        <v>0</v>
      </c>
      <c s="27">
        <f>ROUND(ROUND(H137,2)*ROUND(G137,3),2)</f>
      </c>
      <c r="O137">
        <f>(I137*21)/100</f>
      </c>
      <c t="s">
        <v>16</v>
      </c>
    </row>
    <row r="138" spans="1:5" ht="12.75">
      <c r="A138" s="28" t="s">
        <v>43</v>
      </c>
      <c r="E138" s="29" t="s">
        <v>40</v>
      </c>
    </row>
    <row r="139" spans="1:5" ht="12.75">
      <c r="A139" s="30" t="s">
        <v>45</v>
      </c>
      <c r="E139" s="31" t="s">
        <v>257</v>
      </c>
    </row>
    <row r="140" spans="1:5" ht="178.5">
      <c r="A140" t="s">
        <v>46</v>
      </c>
      <c r="E140" s="29" t="s">
        <v>258</v>
      </c>
    </row>
    <row r="141" spans="1:16" ht="12.75">
      <c r="A141" s="18" t="s">
        <v>38</v>
      </c>
      <c s="23" t="s">
        <v>259</v>
      </c>
      <c s="23" t="s">
        <v>260</v>
      </c>
      <c s="18" t="s">
        <v>40</v>
      </c>
      <c s="24" t="s">
        <v>261</v>
      </c>
      <c s="25" t="s">
        <v>113</v>
      </c>
      <c s="26">
        <v>3.26</v>
      </c>
      <c s="27">
        <v>0</v>
      </c>
      <c s="27">
        <f>ROUND(ROUND(H141,2)*ROUND(G141,3),2)</f>
      </c>
      <c r="O141">
        <f>(I141*21)/100</f>
      </c>
      <c t="s">
        <v>16</v>
      </c>
    </row>
    <row r="142" spans="1:5" ht="25.5">
      <c r="A142" s="28" t="s">
        <v>43</v>
      </c>
      <c r="E142" s="29" t="s">
        <v>262</v>
      </c>
    </row>
    <row r="143" spans="1:5" ht="38.25">
      <c r="A143" s="30" t="s">
        <v>45</v>
      </c>
      <c r="E143" s="31" t="s">
        <v>263</v>
      </c>
    </row>
    <row r="144" spans="1:5" ht="102">
      <c r="A144" t="s">
        <v>46</v>
      </c>
      <c r="E144" s="29" t="s">
        <v>264</v>
      </c>
    </row>
    <row r="145" spans="1:18" ht="12.75" customHeight="1">
      <c r="A145" s="5" t="s">
        <v>36</v>
      </c>
      <c s="5"/>
      <c s="35" t="s">
        <v>30</v>
      </c>
      <c s="5"/>
      <c s="21" t="s">
        <v>265</v>
      </c>
      <c s="5"/>
      <c s="5"/>
      <c s="5"/>
      <c s="36">
        <f>0+Q145</f>
      </c>
      <c r="O145">
        <f>0+R145</f>
      </c>
      <c r="Q145">
        <f>0+I146+I150</f>
      </c>
      <c>
        <f>0+O146+O150</f>
      </c>
    </row>
    <row r="146" spans="1:16" ht="25.5">
      <c r="A146" s="18" t="s">
        <v>38</v>
      </c>
      <c s="23" t="s">
        <v>266</v>
      </c>
      <c s="23" t="s">
        <v>267</v>
      </c>
      <c s="18" t="s">
        <v>40</v>
      </c>
      <c s="24" t="s">
        <v>268</v>
      </c>
      <c s="25" t="s">
        <v>160</v>
      </c>
      <c s="26">
        <v>12.24</v>
      </c>
      <c s="27">
        <v>0</v>
      </c>
      <c s="27">
        <f>ROUND(ROUND(H146,2)*ROUND(G146,3),2)</f>
      </c>
      <c r="O146">
        <f>(I146*21)/100</f>
      </c>
      <c t="s">
        <v>16</v>
      </c>
    </row>
    <row r="147" spans="1:5" ht="12.75">
      <c r="A147" s="28" t="s">
        <v>43</v>
      </c>
      <c r="E147" s="29" t="s">
        <v>213</v>
      </c>
    </row>
    <row r="148" spans="1:5" ht="12.75">
      <c r="A148" s="30" t="s">
        <v>45</v>
      </c>
      <c r="E148" s="31" t="s">
        <v>269</v>
      </c>
    </row>
    <row r="149" spans="1:5" ht="76.5">
      <c r="A149" t="s">
        <v>46</v>
      </c>
      <c r="E149" s="29" t="s">
        <v>270</v>
      </c>
    </row>
    <row r="150" spans="1:16" ht="25.5">
      <c r="A150" s="18" t="s">
        <v>38</v>
      </c>
      <c s="23" t="s">
        <v>271</v>
      </c>
      <c s="23" t="s">
        <v>272</v>
      </c>
      <c s="18" t="s">
        <v>40</v>
      </c>
      <c s="24" t="s">
        <v>273</v>
      </c>
      <c s="25" t="s">
        <v>160</v>
      </c>
      <c s="26">
        <v>20.808</v>
      </c>
      <c s="27">
        <v>0</v>
      </c>
      <c s="27">
        <f>ROUND(ROUND(H150,2)*ROUND(G150,3),2)</f>
      </c>
      <c r="O150">
        <f>(I150*21)/100</f>
      </c>
      <c t="s">
        <v>16</v>
      </c>
    </row>
    <row r="151" spans="1:5" ht="12.75">
      <c r="A151" s="28" t="s">
        <v>43</v>
      </c>
      <c r="E151" s="29" t="s">
        <v>213</v>
      </c>
    </row>
    <row r="152" spans="1:5" ht="12.75">
      <c r="A152" s="30" t="s">
        <v>45</v>
      </c>
      <c r="E152" s="31" t="s">
        <v>274</v>
      </c>
    </row>
    <row r="153" spans="1:5" ht="76.5">
      <c r="A153" t="s">
        <v>46</v>
      </c>
      <c r="E153" s="29" t="s">
        <v>270</v>
      </c>
    </row>
    <row r="154" spans="1:18" ht="12.75" customHeight="1">
      <c r="A154" s="5" t="s">
        <v>36</v>
      </c>
      <c s="5"/>
      <c s="35" t="s">
        <v>69</v>
      </c>
      <c s="5"/>
      <c s="21" t="s">
        <v>275</v>
      </c>
      <c s="5"/>
      <c s="5"/>
      <c s="5"/>
      <c s="36">
        <f>0+Q154</f>
      </c>
      <c r="O154">
        <f>0+R154</f>
      </c>
      <c r="Q154">
        <f>0+I155+I159+I163+I167+I171</f>
      </c>
      <c>
        <f>0+O155+O159+O163+O167+O171</f>
      </c>
    </row>
    <row r="155" spans="1:16" ht="25.5">
      <c r="A155" s="18" t="s">
        <v>38</v>
      </c>
      <c s="23" t="s">
        <v>276</v>
      </c>
      <c s="23" t="s">
        <v>277</v>
      </c>
      <c s="18" t="s">
        <v>40</v>
      </c>
      <c s="24" t="s">
        <v>278</v>
      </c>
      <c s="25" t="s">
        <v>160</v>
      </c>
      <c s="26">
        <v>255.734</v>
      </c>
      <c s="27">
        <v>0</v>
      </c>
      <c s="27">
        <f>ROUND(ROUND(H155,2)*ROUND(G155,3),2)</f>
      </c>
      <c r="O155">
        <f>(I155*21)/100</f>
      </c>
      <c t="s">
        <v>16</v>
      </c>
    </row>
    <row r="156" spans="1:5" ht="25.5">
      <c r="A156" s="28" t="s">
        <v>43</v>
      </c>
      <c r="E156" s="29" t="s">
        <v>279</v>
      </c>
    </row>
    <row r="157" spans="1:5" ht="153">
      <c r="A157" s="30" t="s">
        <v>45</v>
      </c>
      <c r="E157" s="31" t="s">
        <v>280</v>
      </c>
    </row>
    <row r="158" spans="1:5" ht="191.25">
      <c r="A158" t="s">
        <v>46</v>
      </c>
      <c r="E158" s="29" t="s">
        <v>281</v>
      </c>
    </row>
    <row r="159" spans="1:16" ht="12.75">
      <c r="A159" s="18" t="s">
        <v>38</v>
      </c>
      <c s="23" t="s">
        <v>282</v>
      </c>
      <c s="23" t="s">
        <v>283</v>
      </c>
      <c s="18" t="s">
        <v>40</v>
      </c>
      <c s="24" t="s">
        <v>284</v>
      </c>
      <c s="25" t="s">
        <v>160</v>
      </c>
      <c s="26">
        <v>19.2</v>
      </c>
      <c s="27">
        <v>0</v>
      </c>
      <c s="27">
        <f>ROUND(ROUND(H159,2)*ROUND(G159,3),2)</f>
      </c>
      <c r="O159">
        <f>(I159*21)/100</f>
      </c>
      <c t="s">
        <v>16</v>
      </c>
    </row>
    <row r="160" spans="1:5" ht="25.5">
      <c r="A160" s="28" t="s">
        <v>43</v>
      </c>
      <c r="E160" s="29" t="s">
        <v>285</v>
      </c>
    </row>
    <row r="161" spans="1:5" ht="12.75">
      <c r="A161" s="30" t="s">
        <v>45</v>
      </c>
      <c r="E161" s="31" t="s">
        <v>286</v>
      </c>
    </row>
    <row r="162" spans="1:5" ht="204">
      <c r="A162" t="s">
        <v>46</v>
      </c>
      <c r="E162" s="29" t="s">
        <v>287</v>
      </c>
    </row>
    <row r="163" spans="1:16" ht="25.5">
      <c r="A163" s="18" t="s">
        <v>38</v>
      </c>
      <c s="23" t="s">
        <v>288</v>
      </c>
      <c s="23" t="s">
        <v>289</v>
      </c>
      <c s="18" t="s">
        <v>40</v>
      </c>
      <c s="24" t="s">
        <v>290</v>
      </c>
      <c s="25" t="s">
        <v>160</v>
      </c>
      <c s="26">
        <v>41.284</v>
      </c>
      <c s="27">
        <v>0</v>
      </c>
      <c s="27">
        <f>ROUND(ROUND(H163,2)*ROUND(G163,3),2)</f>
      </c>
      <c r="O163">
        <f>(I163*21)/100</f>
      </c>
      <c t="s">
        <v>16</v>
      </c>
    </row>
    <row r="164" spans="1:5" ht="63.75">
      <c r="A164" s="28" t="s">
        <v>43</v>
      </c>
      <c r="E164" s="29" t="s">
        <v>291</v>
      </c>
    </row>
    <row r="165" spans="1:5" ht="25.5">
      <c r="A165" s="30" t="s">
        <v>45</v>
      </c>
      <c r="E165" s="31" t="s">
        <v>292</v>
      </c>
    </row>
    <row r="166" spans="1:5" ht="204">
      <c r="A166" t="s">
        <v>46</v>
      </c>
      <c r="E166" s="29" t="s">
        <v>293</v>
      </c>
    </row>
    <row r="167" spans="1:16" ht="12.75">
      <c r="A167" s="18" t="s">
        <v>38</v>
      </c>
      <c s="23" t="s">
        <v>294</v>
      </c>
      <c s="23" t="s">
        <v>295</v>
      </c>
      <c s="18" t="s">
        <v>40</v>
      </c>
      <c s="24" t="s">
        <v>296</v>
      </c>
      <c s="25" t="s">
        <v>160</v>
      </c>
      <c s="26">
        <v>64.744</v>
      </c>
      <c s="27">
        <v>0</v>
      </c>
      <c s="27">
        <f>ROUND(ROUND(H167,2)*ROUND(G167,3),2)</f>
      </c>
      <c r="O167">
        <f>(I167*21)/100</f>
      </c>
      <c t="s">
        <v>16</v>
      </c>
    </row>
    <row r="168" spans="1:5" ht="38.25">
      <c r="A168" s="28" t="s">
        <v>43</v>
      </c>
      <c r="E168" s="29" t="s">
        <v>297</v>
      </c>
    </row>
    <row r="169" spans="1:5" ht="63.75">
      <c r="A169" s="30" t="s">
        <v>45</v>
      </c>
      <c r="E169" s="31" t="s">
        <v>298</v>
      </c>
    </row>
    <row r="170" spans="1:5" ht="38.25">
      <c r="A170" t="s">
        <v>46</v>
      </c>
      <c r="E170" s="29" t="s">
        <v>299</v>
      </c>
    </row>
    <row r="171" spans="1:16" ht="12.75">
      <c r="A171" s="18" t="s">
        <v>38</v>
      </c>
      <c s="23" t="s">
        <v>300</v>
      </c>
      <c s="23" t="s">
        <v>301</v>
      </c>
      <c s="18" t="s">
        <v>40</v>
      </c>
      <c s="24" t="s">
        <v>302</v>
      </c>
      <c s="25" t="s">
        <v>160</v>
      </c>
      <c s="26">
        <v>36.864</v>
      </c>
      <c s="27">
        <v>0</v>
      </c>
      <c s="27">
        <f>ROUND(ROUND(H171,2)*ROUND(G171,3),2)</f>
      </c>
      <c r="O171">
        <f>(I171*21)/100</f>
      </c>
      <c t="s">
        <v>16</v>
      </c>
    </row>
    <row r="172" spans="1:5" ht="12.75">
      <c r="A172" s="28" t="s">
        <v>43</v>
      </c>
      <c r="E172" s="29" t="s">
        <v>213</v>
      </c>
    </row>
    <row r="173" spans="1:5" ht="38.25">
      <c r="A173" s="30" t="s">
        <v>45</v>
      </c>
      <c r="E173" s="31" t="s">
        <v>303</v>
      </c>
    </row>
    <row r="174" spans="1:5" ht="51">
      <c r="A174" t="s">
        <v>46</v>
      </c>
      <c r="E174" s="29" t="s">
        <v>304</v>
      </c>
    </row>
    <row r="175" spans="1:18" ht="12.75" customHeight="1">
      <c r="A175" s="5" t="s">
        <v>36</v>
      </c>
      <c s="5"/>
      <c s="35" t="s">
        <v>73</v>
      </c>
      <c s="5"/>
      <c s="21" t="s">
        <v>305</v>
      </c>
      <c s="5"/>
      <c s="5"/>
      <c s="5"/>
      <c s="36">
        <f>0+Q175</f>
      </c>
      <c r="O175">
        <f>0+R175</f>
      </c>
      <c r="Q175">
        <f>0+I176</f>
      </c>
      <c>
        <f>0+O176</f>
      </c>
    </row>
    <row r="176" spans="1:16" ht="12.75">
      <c r="A176" s="18" t="s">
        <v>38</v>
      </c>
      <c s="23" t="s">
        <v>306</v>
      </c>
      <c s="23" t="s">
        <v>307</v>
      </c>
      <c s="18" t="s">
        <v>40</v>
      </c>
      <c s="24" t="s">
        <v>308</v>
      </c>
      <c s="25" t="s">
        <v>107</v>
      </c>
      <c s="26">
        <v>17.6</v>
      </c>
      <c s="27">
        <v>0</v>
      </c>
      <c s="27">
        <f>ROUND(ROUND(H176,2)*ROUND(G176,3),2)</f>
      </c>
      <c r="O176">
        <f>(I176*21)/100</f>
      </c>
      <c t="s">
        <v>16</v>
      </c>
    </row>
    <row r="177" spans="1:5" ht="38.25">
      <c r="A177" s="28" t="s">
        <v>43</v>
      </c>
      <c r="E177" s="29" t="s">
        <v>309</v>
      </c>
    </row>
    <row r="178" spans="1:5" ht="12.75">
      <c r="A178" s="30" t="s">
        <v>45</v>
      </c>
      <c r="E178" s="31" t="s">
        <v>310</v>
      </c>
    </row>
    <row r="179" spans="1:5" ht="242.25">
      <c r="A179" t="s">
        <v>46</v>
      </c>
      <c r="E179" s="29" t="s">
        <v>311</v>
      </c>
    </row>
    <row r="180" spans="1:18" ht="12.75" customHeight="1">
      <c r="A180" s="5" t="s">
        <v>36</v>
      </c>
      <c s="5"/>
      <c s="35" t="s">
        <v>33</v>
      </c>
      <c s="5"/>
      <c s="21" t="s">
        <v>312</v>
      </c>
      <c s="5"/>
      <c s="5"/>
      <c s="5"/>
      <c s="36">
        <f>0+Q180</f>
      </c>
      <c r="O180">
        <f>0+R180</f>
      </c>
      <c r="Q180">
        <f>0+I181+I185+I189+I193+I197</f>
      </c>
      <c>
        <f>0+O181+O185+O189+O193+O197</f>
      </c>
    </row>
    <row r="181" spans="1:16" ht="12.75">
      <c r="A181" s="18" t="s">
        <v>38</v>
      </c>
      <c s="23" t="s">
        <v>313</v>
      </c>
      <c s="23" t="s">
        <v>314</v>
      </c>
      <c s="18" t="s">
        <v>40</v>
      </c>
      <c s="24" t="s">
        <v>315</v>
      </c>
      <c s="25" t="s">
        <v>107</v>
      </c>
      <c s="26">
        <v>24</v>
      </c>
      <c s="27">
        <v>0</v>
      </c>
      <c s="27">
        <f>ROUND(ROUND(H181,2)*ROUND(G181,3),2)</f>
      </c>
      <c r="O181">
        <f>(I181*21)/100</f>
      </c>
      <c t="s">
        <v>16</v>
      </c>
    </row>
    <row r="182" spans="1:5" ht="25.5">
      <c r="A182" s="28" t="s">
        <v>43</v>
      </c>
      <c r="E182" s="29" t="s">
        <v>316</v>
      </c>
    </row>
    <row r="183" spans="1:5" ht="12.75">
      <c r="A183" s="30" t="s">
        <v>45</v>
      </c>
      <c r="E183" s="31" t="s">
        <v>317</v>
      </c>
    </row>
    <row r="184" spans="1:5" ht="63.75">
      <c r="A184" t="s">
        <v>46</v>
      </c>
      <c r="E184" s="29" t="s">
        <v>318</v>
      </c>
    </row>
    <row r="185" spans="1:16" ht="12.75">
      <c r="A185" s="18" t="s">
        <v>38</v>
      </c>
      <c s="23" t="s">
        <v>319</v>
      </c>
      <c s="23" t="s">
        <v>320</v>
      </c>
      <c s="18" t="s">
        <v>40</v>
      </c>
      <c s="24" t="s">
        <v>321</v>
      </c>
      <c s="25" t="s">
        <v>107</v>
      </c>
      <c s="26">
        <v>9.3</v>
      </c>
      <c s="27">
        <v>0</v>
      </c>
      <c s="27">
        <f>ROUND(ROUND(H185,2)*ROUND(G185,3),2)</f>
      </c>
      <c r="O185">
        <f>(I185*21)/100</f>
      </c>
      <c t="s">
        <v>16</v>
      </c>
    </row>
    <row r="186" spans="1:5" ht="25.5">
      <c r="A186" s="28" t="s">
        <v>43</v>
      </c>
      <c r="E186" s="29" t="s">
        <v>322</v>
      </c>
    </row>
    <row r="187" spans="1:5" ht="12.75">
      <c r="A187" s="30" t="s">
        <v>45</v>
      </c>
      <c r="E187" s="31" t="s">
        <v>323</v>
      </c>
    </row>
    <row r="188" spans="1:5" ht="38.25">
      <c r="A188" t="s">
        <v>46</v>
      </c>
      <c r="E188" s="29" t="s">
        <v>324</v>
      </c>
    </row>
    <row r="189" spans="1:16" ht="25.5">
      <c r="A189" s="18" t="s">
        <v>38</v>
      </c>
      <c s="23" t="s">
        <v>325</v>
      </c>
      <c s="23" t="s">
        <v>326</v>
      </c>
      <c s="18" t="s">
        <v>40</v>
      </c>
      <c s="24" t="s">
        <v>327</v>
      </c>
      <c s="25" t="s">
        <v>107</v>
      </c>
      <c s="26">
        <v>12</v>
      </c>
      <c s="27">
        <v>0</v>
      </c>
      <c s="27">
        <f>ROUND(ROUND(H189,2)*ROUND(G189,3),2)</f>
      </c>
      <c r="O189">
        <f>(I189*21)/100</f>
      </c>
      <c t="s">
        <v>16</v>
      </c>
    </row>
    <row r="190" spans="1:5" ht="25.5">
      <c r="A190" s="28" t="s">
        <v>43</v>
      </c>
      <c r="E190" s="29" t="s">
        <v>322</v>
      </c>
    </row>
    <row r="191" spans="1:5" ht="12.75">
      <c r="A191" s="30" t="s">
        <v>45</v>
      </c>
      <c r="E191" s="31" t="s">
        <v>328</v>
      </c>
    </row>
    <row r="192" spans="1:5" ht="38.25">
      <c r="A192" t="s">
        <v>46</v>
      </c>
      <c r="E192" s="29" t="s">
        <v>324</v>
      </c>
    </row>
    <row r="193" spans="1:16" ht="12.75">
      <c r="A193" s="18" t="s">
        <v>38</v>
      </c>
      <c s="23" t="s">
        <v>329</v>
      </c>
      <c s="23" t="s">
        <v>330</v>
      </c>
      <c s="18" t="s">
        <v>40</v>
      </c>
      <c s="24" t="s">
        <v>331</v>
      </c>
      <c s="25" t="s">
        <v>107</v>
      </c>
      <c s="26">
        <v>19.2</v>
      </c>
      <c s="27">
        <v>0</v>
      </c>
      <c s="27">
        <f>ROUND(ROUND(H193,2)*ROUND(G193,3),2)</f>
      </c>
      <c r="O193">
        <f>(I193*21)/100</f>
      </c>
      <c t="s">
        <v>16</v>
      </c>
    </row>
    <row r="194" spans="1:5" ht="12.75">
      <c r="A194" s="28" t="s">
        <v>43</v>
      </c>
      <c r="E194" s="29" t="s">
        <v>213</v>
      </c>
    </row>
    <row r="195" spans="1:5" ht="12.75">
      <c r="A195" s="30" t="s">
        <v>45</v>
      </c>
      <c r="E195" s="31" t="s">
        <v>332</v>
      </c>
    </row>
    <row r="196" spans="1:5" ht="38.25">
      <c r="A196" t="s">
        <v>46</v>
      </c>
      <c r="E196" s="29" t="s">
        <v>333</v>
      </c>
    </row>
    <row r="197" spans="1:16" ht="12.75">
      <c r="A197" s="18" t="s">
        <v>38</v>
      </c>
      <c s="23" t="s">
        <v>334</v>
      </c>
      <c s="23" t="s">
        <v>335</v>
      </c>
      <c s="18" t="s">
        <v>57</v>
      </c>
      <c s="24" t="s">
        <v>336</v>
      </c>
      <c s="25" t="s">
        <v>113</v>
      </c>
      <c s="26">
        <v>60.176</v>
      </c>
      <c s="27">
        <v>0</v>
      </c>
      <c s="27">
        <f>ROUND(ROUND(H197,2)*ROUND(G197,3),2)</f>
      </c>
      <c r="O197">
        <f>(I197*21)/100</f>
      </c>
      <c t="s">
        <v>16</v>
      </c>
    </row>
    <row r="198" spans="1:5" ht="12.75">
      <c r="A198" s="28" t="s">
        <v>43</v>
      </c>
      <c r="E198" s="29" t="s">
        <v>119</v>
      </c>
    </row>
    <row r="199" spans="1:5" ht="114.75">
      <c r="A199" s="30" t="s">
        <v>45</v>
      </c>
      <c r="E199" s="31" t="s">
        <v>337</v>
      </c>
    </row>
    <row r="200" spans="1:5" ht="102">
      <c r="A200" t="s">
        <v>46</v>
      </c>
      <c r="E200" s="29" t="s">
        <v>338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0+O8+O17+O106+O115+O132+O209+O218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339</v>
      </c>
      <c s="32">
        <f>0+I8+I17+I106+I115+I132+I209+I218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339</v>
      </c>
      <c s="5"/>
      <c s="14" t="s">
        <v>340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85</v>
      </c>
      <c s="18" t="s">
        <v>22</v>
      </c>
      <c s="24" t="s">
        <v>341</v>
      </c>
      <c s="25" t="s">
        <v>87</v>
      </c>
      <c s="26">
        <v>3211.765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342</v>
      </c>
    </row>
    <row r="11" spans="1:5" ht="76.5">
      <c r="A11" s="30" t="s">
        <v>45</v>
      </c>
      <c r="E11" s="31" t="s">
        <v>343</v>
      </c>
    </row>
    <row r="12" spans="1:5" ht="25.5">
      <c r="A12" t="s">
        <v>46</v>
      </c>
      <c r="E12" s="29" t="s">
        <v>89</v>
      </c>
    </row>
    <row r="13" spans="1:16" ht="12.75">
      <c r="A13" s="18" t="s">
        <v>38</v>
      </c>
      <c s="23" t="s">
        <v>16</v>
      </c>
      <c s="23" t="s">
        <v>85</v>
      </c>
      <c s="18" t="s">
        <v>15</v>
      </c>
      <c s="24" t="s">
        <v>344</v>
      </c>
      <c s="25" t="s">
        <v>87</v>
      </c>
      <c s="26">
        <v>272.031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40</v>
      </c>
    </row>
    <row r="15" spans="1:5" ht="63.75">
      <c r="A15" s="30" t="s">
        <v>45</v>
      </c>
      <c r="E15" s="31" t="s">
        <v>345</v>
      </c>
    </row>
    <row r="16" spans="1:5" ht="25.5">
      <c r="A16" t="s">
        <v>46</v>
      </c>
      <c r="E16" s="29" t="s">
        <v>89</v>
      </c>
    </row>
    <row r="17" spans="1:18" ht="12.75" customHeight="1">
      <c r="A17" s="5" t="s">
        <v>36</v>
      </c>
      <c s="5"/>
      <c s="35" t="s">
        <v>22</v>
      </c>
      <c s="5"/>
      <c s="21" t="s">
        <v>92</v>
      </c>
      <c s="5"/>
      <c s="5"/>
      <c s="5"/>
      <c s="36">
        <f>0+Q17</f>
      </c>
      <c r="O17">
        <f>0+R17</f>
      </c>
      <c r="Q17">
        <f>0+I18+I22+I26+I30+I34+I38+I42+I46+I50+I54+I58+I62+I66+I70+I74+I78+I82+I86+I90+I94+I98+I102</f>
      </c>
      <c>
        <f>0+O18+O22+O26+O30+O34+O38+O42+O46+O50+O54+O58+O62+O66+O70+O74+O78+O82+O86+O90+O94+O98+O102</f>
      </c>
    </row>
    <row r="18" spans="1:16" ht="12.75">
      <c r="A18" s="18" t="s">
        <v>38</v>
      </c>
      <c s="23" t="s">
        <v>15</v>
      </c>
      <c s="23" t="s">
        <v>346</v>
      </c>
      <c s="18" t="s">
        <v>40</v>
      </c>
      <c s="24" t="s">
        <v>347</v>
      </c>
      <c s="25" t="s">
        <v>160</v>
      </c>
      <c s="26">
        <v>70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96</v>
      </c>
    </row>
    <row r="20" spans="1:5" ht="12.75">
      <c r="A20" s="30" t="s">
        <v>45</v>
      </c>
      <c r="E20" s="31" t="s">
        <v>348</v>
      </c>
    </row>
    <row r="21" spans="1:5" ht="38.25">
      <c r="A21" t="s">
        <v>46</v>
      </c>
      <c r="E21" s="29" t="s">
        <v>349</v>
      </c>
    </row>
    <row r="22" spans="1:16" ht="12.75">
      <c r="A22" s="18" t="s">
        <v>38</v>
      </c>
      <c s="23" t="s">
        <v>26</v>
      </c>
      <c s="23" t="s">
        <v>93</v>
      </c>
      <c s="18" t="s">
        <v>40</v>
      </c>
      <c s="24" t="s">
        <v>94</v>
      </c>
      <c s="25" t="s">
        <v>95</v>
      </c>
      <c s="26">
        <v>2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96</v>
      </c>
    </row>
    <row r="24" spans="1:5" ht="12.75">
      <c r="A24" s="30" t="s">
        <v>45</v>
      </c>
      <c r="E24" s="31" t="s">
        <v>350</v>
      </c>
    </row>
    <row r="25" spans="1:5" ht="165.75">
      <c r="A25" t="s">
        <v>46</v>
      </c>
      <c r="E25" s="29" t="s">
        <v>98</v>
      </c>
    </row>
    <row r="26" spans="1:16" ht="12.75">
      <c r="A26" s="18" t="s">
        <v>38</v>
      </c>
      <c s="23" t="s">
        <v>28</v>
      </c>
      <c s="23" t="s">
        <v>351</v>
      </c>
      <c s="18" t="s">
        <v>40</v>
      </c>
      <c s="24" t="s">
        <v>352</v>
      </c>
      <c s="25" t="s">
        <v>95</v>
      </c>
      <c s="26">
        <v>2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96</v>
      </c>
    </row>
    <row r="28" spans="1:5" ht="12.75">
      <c r="A28" s="30" t="s">
        <v>45</v>
      </c>
      <c r="E28" s="31" t="s">
        <v>350</v>
      </c>
    </row>
    <row r="29" spans="1:5" ht="165.75">
      <c r="A29" t="s">
        <v>46</v>
      </c>
      <c r="E29" s="29" t="s">
        <v>98</v>
      </c>
    </row>
    <row r="30" spans="1:16" ht="12.75">
      <c r="A30" s="18" t="s">
        <v>38</v>
      </c>
      <c s="23" t="s">
        <v>30</v>
      </c>
      <c s="23" t="s">
        <v>353</v>
      </c>
      <c s="18" t="s">
        <v>57</v>
      </c>
      <c s="24" t="s">
        <v>354</v>
      </c>
      <c s="25" t="s">
        <v>113</v>
      </c>
      <c s="26">
        <v>1.613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38.25">
      <c r="A31" s="28" t="s">
        <v>43</v>
      </c>
      <c r="E31" s="29" t="s">
        <v>355</v>
      </c>
    </row>
    <row r="32" spans="1:5" ht="12.75">
      <c r="A32" s="30" t="s">
        <v>45</v>
      </c>
      <c r="E32" s="31" t="s">
        <v>356</v>
      </c>
    </row>
    <row r="33" spans="1:5" ht="63.75">
      <c r="A33" t="s">
        <v>46</v>
      </c>
      <c r="E33" s="29" t="s">
        <v>357</v>
      </c>
    </row>
    <row r="34" spans="1:16" ht="12.75">
      <c r="A34" s="18" t="s">
        <v>38</v>
      </c>
      <c s="23" t="s">
        <v>69</v>
      </c>
      <c s="23" t="s">
        <v>358</v>
      </c>
      <c s="18" t="s">
        <v>57</v>
      </c>
      <c s="24" t="s">
        <v>359</v>
      </c>
      <c s="25" t="s">
        <v>113</v>
      </c>
      <c s="26">
        <v>31.323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38.25">
      <c r="A35" s="28" t="s">
        <v>43</v>
      </c>
      <c r="E35" s="29" t="s">
        <v>360</v>
      </c>
    </row>
    <row r="36" spans="1:5" ht="102">
      <c r="A36" s="30" t="s">
        <v>45</v>
      </c>
      <c r="E36" s="31" t="s">
        <v>361</v>
      </c>
    </row>
    <row r="37" spans="1:5" ht="63.75">
      <c r="A37" t="s">
        <v>46</v>
      </c>
      <c r="E37" s="29" t="s">
        <v>357</v>
      </c>
    </row>
    <row r="38" spans="1:16" ht="25.5">
      <c r="A38" s="18" t="s">
        <v>38</v>
      </c>
      <c s="23" t="s">
        <v>73</v>
      </c>
      <c s="23" t="s">
        <v>362</v>
      </c>
      <c s="18" t="s">
        <v>57</v>
      </c>
      <c s="24" t="s">
        <v>363</v>
      </c>
      <c s="25" t="s">
        <v>113</v>
      </c>
      <c s="26">
        <v>224.512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25.5">
      <c r="A39" s="28" t="s">
        <v>43</v>
      </c>
      <c r="E39" s="29" t="s">
        <v>364</v>
      </c>
    </row>
    <row r="40" spans="1:5" ht="140.25">
      <c r="A40" s="30" t="s">
        <v>45</v>
      </c>
      <c r="E40" s="31" t="s">
        <v>365</v>
      </c>
    </row>
    <row r="41" spans="1:5" ht="63.75">
      <c r="A41" t="s">
        <v>46</v>
      </c>
      <c r="E41" s="29" t="s">
        <v>357</v>
      </c>
    </row>
    <row r="42" spans="1:16" ht="12.75">
      <c r="A42" s="18" t="s">
        <v>38</v>
      </c>
      <c s="23" t="s">
        <v>33</v>
      </c>
      <c s="23" t="s">
        <v>366</v>
      </c>
      <c s="18" t="s">
        <v>22</v>
      </c>
      <c s="24" t="s">
        <v>367</v>
      </c>
      <c s="25" t="s">
        <v>113</v>
      </c>
      <c s="26">
        <v>306.369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38.25">
      <c r="A43" s="28" t="s">
        <v>43</v>
      </c>
      <c r="E43" s="29" t="s">
        <v>368</v>
      </c>
    </row>
    <row r="44" spans="1:5" ht="127.5">
      <c r="A44" s="30" t="s">
        <v>45</v>
      </c>
      <c r="E44" s="31" t="s">
        <v>369</v>
      </c>
    </row>
    <row r="45" spans="1:5" ht="25.5">
      <c r="A45" t="s">
        <v>46</v>
      </c>
      <c r="E45" s="29" t="s">
        <v>370</v>
      </c>
    </row>
    <row r="46" spans="1:16" ht="12.75">
      <c r="A46" s="18" t="s">
        <v>38</v>
      </c>
      <c s="23" t="s">
        <v>35</v>
      </c>
      <c s="23" t="s">
        <v>366</v>
      </c>
      <c s="18" t="s">
        <v>16</v>
      </c>
      <c s="24" t="s">
        <v>367</v>
      </c>
      <c s="25" t="s">
        <v>113</v>
      </c>
      <c s="26">
        <v>125.2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63.75">
      <c r="A47" s="28" t="s">
        <v>43</v>
      </c>
      <c r="E47" s="29" t="s">
        <v>371</v>
      </c>
    </row>
    <row r="48" spans="1:5" ht="12.75">
      <c r="A48" s="30" t="s">
        <v>45</v>
      </c>
      <c r="E48" s="31" t="s">
        <v>372</v>
      </c>
    </row>
    <row r="49" spans="1:5" ht="25.5">
      <c r="A49" t="s">
        <v>46</v>
      </c>
      <c r="E49" s="29" t="s">
        <v>373</v>
      </c>
    </row>
    <row r="50" spans="1:16" ht="12.75">
      <c r="A50" s="18" t="s">
        <v>38</v>
      </c>
      <c s="23" t="s">
        <v>80</v>
      </c>
      <c s="23" t="s">
        <v>111</v>
      </c>
      <c s="18" t="s">
        <v>57</v>
      </c>
      <c s="24" t="s">
        <v>112</v>
      </c>
      <c s="25" t="s">
        <v>113</v>
      </c>
      <c s="26">
        <v>891.501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25.5">
      <c r="A51" s="28" t="s">
        <v>43</v>
      </c>
      <c r="E51" s="29" t="s">
        <v>364</v>
      </c>
    </row>
    <row r="52" spans="1:5" ht="127.5">
      <c r="A52" s="30" t="s">
        <v>45</v>
      </c>
      <c r="E52" s="31" t="s">
        <v>374</v>
      </c>
    </row>
    <row r="53" spans="1:5" ht="369.75">
      <c r="A53" t="s">
        <v>46</v>
      </c>
      <c r="E53" s="29" t="s">
        <v>116</v>
      </c>
    </row>
    <row r="54" spans="1:16" ht="12.75">
      <c r="A54" s="18" t="s">
        <v>38</v>
      </c>
      <c s="23" t="s">
        <v>140</v>
      </c>
      <c s="23" t="s">
        <v>111</v>
      </c>
      <c s="18" t="s">
        <v>375</v>
      </c>
      <c s="24" t="s">
        <v>112</v>
      </c>
      <c s="25" t="s">
        <v>113</v>
      </c>
      <c s="26">
        <v>31.6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25.5">
      <c r="A55" s="28" t="s">
        <v>43</v>
      </c>
      <c r="E55" s="29" t="s">
        <v>376</v>
      </c>
    </row>
    <row r="56" spans="1:5" ht="25.5">
      <c r="A56" s="30" t="s">
        <v>45</v>
      </c>
      <c r="E56" s="31" t="s">
        <v>377</v>
      </c>
    </row>
    <row r="57" spans="1:5" ht="369.75">
      <c r="A57" t="s">
        <v>46</v>
      </c>
      <c r="E57" s="29" t="s">
        <v>116</v>
      </c>
    </row>
    <row r="58" spans="1:16" ht="12.75">
      <c r="A58" s="18" t="s">
        <v>38</v>
      </c>
      <c s="23" t="s">
        <v>146</v>
      </c>
      <c s="23" t="s">
        <v>378</v>
      </c>
      <c s="18" t="s">
        <v>40</v>
      </c>
      <c s="24" t="s">
        <v>379</v>
      </c>
      <c s="25" t="s">
        <v>160</v>
      </c>
      <c s="26">
        <v>1252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38.25">
      <c r="A59" s="28" t="s">
        <v>43</v>
      </c>
      <c r="E59" s="29" t="s">
        <v>380</v>
      </c>
    </row>
    <row r="60" spans="1:5" ht="12.75">
      <c r="A60" s="30" t="s">
        <v>45</v>
      </c>
      <c r="E60" s="31" t="s">
        <v>381</v>
      </c>
    </row>
    <row r="61" spans="1:5" ht="63.75">
      <c r="A61" t="s">
        <v>46</v>
      </c>
      <c r="E61" s="29" t="s">
        <v>121</v>
      </c>
    </row>
    <row r="62" spans="1:16" ht="12.75">
      <c r="A62" s="18" t="s">
        <v>38</v>
      </c>
      <c s="23" t="s">
        <v>151</v>
      </c>
      <c s="23" t="s">
        <v>382</v>
      </c>
      <c s="18" t="s">
        <v>40</v>
      </c>
      <c s="24" t="s">
        <v>383</v>
      </c>
      <c s="25" t="s">
        <v>107</v>
      </c>
      <c s="26">
        <v>952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25.5">
      <c r="A63" s="28" t="s">
        <v>43</v>
      </c>
      <c r="E63" s="29" t="s">
        <v>384</v>
      </c>
    </row>
    <row r="64" spans="1:5" ht="38.25">
      <c r="A64" s="30" t="s">
        <v>45</v>
      </c>
      <c r="E64" s="31" t="s">
        <v>385</v>
      </c>
    </row>
    <row r="65" spans="1:5" ht="63.75">
      <c r="A65" t="s">
        <v>46</v>
      </c>
      <c r="E65" s="29" t="s">
        <v>121</v>
      </c>
    </row>
    <row r="66" spans="1:16" ht="12.75">
      <c r="A66" s="18" t="s">
        <v>38</v>
      </c>
      <c s="23" t="s">
        <v>157</v>
      </c>
      <c s="23" t="s">
        <v>386</v>
      </c>
      <c s="18" t="s">
        <v>40</v>
      </c>
      <c s="24" t="s">
        <v>387</v>
      </c>
      <c s="25" t="s">
        <v>107</v>
      </c>
      <c s="26">
        <v>464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38.25">
      <c r="A67" s="28" t="s">
        <v>43</v>
      </c>
      <c r="E67" s="29" t="s">
        <v>388</v>
      </c>
    </row>
    <row r="68" spans="1:5" ht="12.75">
      <c r="A68" s="30" t="s">
        <v>45</v>
      </c>
      <c r="E68" s="31" t="s">
        <v>389</v>
      </c>
    </row>
    <row r="69" spans="1:5" ht="38.25">
      <c r="A69" t="s">
        <v>46</v>
      </c>
      <c r="E69" s="29" t="s">
        <v>390</v>
      </c>
    </row>
    <row r="70" spans="1:16" ht="12.75">
      <c r="A70" s="18" t="s">
        <v>38</v>
      </c>
      <c s="23" t="s">
        <v>164</v>
      </c>
      <c s="23" t="s">
        <v>391</v>
      </c>
      <c s="18" t="s">
        <v>40</v>
      </c>
      <c s="24" t="s">
        <v>392</v>
      </c>
      <c s="25" t="s">
        <v>107</v>
      </c>
      <c s="26">
        <v>44.5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38.25">
      <c r="A71" s="28" t="s">
        <v>43</v>
      </c>
      <c r="E71" s="29" t="s">
        <v>393</v>
      </c>
    </row>
    <row r="72" spans="1:5" ht="12.75">
      <c r="A72" s="30" t="s">
        <v>45</v>
      </c>
      <c r="E72" s="31" t="s">
        <v>394</v>
      </c>
    </row>
    <row r="73" spans="1:5" ht="63.75">
      <c r="A73" t="s">
        <v>46</v>
      </c>
      <c r="E73" s="29" t="s">
        <v>121</v>
      </c>
    </row>
    <row r="74" spans="1:16" ht="12.75">
      <c r="A74" s="18" t="s">
        <v>38</v>
      </c>
      <c s="23" t="s">
        <v>170</v>
      </c>
      <c s="23" t="s">
        <v>122</v>
      </c>
      <c s="18" t="s">
        <v>57</v>
      </c>
      <c s="24" t="s">
        <v>123</v>
      </c>
      <c s="25" t="s">
        <v>113</v>
      </c>
      <c s="26">
        <v>133.995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25.5">
      <c r="A75" s="28" t="s">
        <v>43</v>
      </c>
      <c r="E75" s="29" t="s">
        <v>364</v>
      </c>
    </row>
    <row r="76" spans="1:5" ht="127.5">
      <c r="A76" s="30" t="s">
        <v>45</v>
      </c>
      <c r="E76" s="31" t="s">
        <v>395</v>
      </c>
    </row>
    <row r="77" spans="1:5" ht="318.75">
      <c r="A77" t="s">
        <v>46</v>
      </c>
      <c r="E77" s="29" t="s">
        <v>125</v>
      </c>
    </row>
    <row r="78" spans="1:16" ht="12.75">
      <c r="A78" s="18" t="s">
        <v>38</v>
      </c>
      <c s="23" t="s">
        <v>176</v>
      </c>
      <c s="23" t="s">
        <v>126</v>
      </c>
      <c s="18" t="s">
        <v>40</v>
      </c>
      <c s="24" t="s">
        <v>127</v>
      </c>
      <c s="25" t="s">
        <v>113</v>
      </c>
      <c s="26">
        <v>1057.096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25.5">
      <c r="A79" s="28" t="s">
        <v>43</v>
      </c>
      <c r="E79" s="29" t="s">
        <v>396</v>
      </c>
    </row>
    <row r="80" spans="1:5" ht="51">
      <c r="A80" s="30" t="s">
        <v>45</v>
      </c>
      <c r="E80" s="31" t="s">
        <v>397</v>
      </c>
    </row>
    <row r="81" spans="1:5" ht="191.25">
      <c r="A81" t="s">
        <v>46</v>
      </c>
      <c r="E81" s="29" t="s">
        <v>129</v>
      </c>
    </row>
    <row r="82" spans="1:16" ht="12.75">
      <c r="A82" s="18" t="s">
        <v>38</v>
      </c>
      <c s="23" t="s">
        <v>181</v>
      </c>
      <c s="23" t="s">
        <v>398</v>
      </c>
      <c s="18" t="s">
        <v>40</v>
      </c>
      <c s="24" t="s">
        <v>399</v>
      </c>
      <c s="25" t="s">
        <v>113</v>
      </c>
      <c s="26">
        <v>31.6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25.5">
      <c r="A83" s="28" t="s">
        <v>43</v>
      </c>
      <c r="E83" s="29" t="s">
        <v>400</v>
      </c>
    </row>
    <row r="84" spans="1:5" ht="12.75">
      <c r="A84" s="30" t="s">
        <v>45</v>
      </c>
      <c r="E84" s="31" t="s">
        <v>401</v>
      </c>
    </row>
    <row r="85" spans="1:5" ht="242.25">
      <c r="A85" t="s">
        <v>46</v>
      </c>
      <c r="E85" s="29" t="s">
        <v>402</v>
      </c>
    </row>
    <row r="86" spans="1:16" ht="12.75">
      <c r="A86" s="18" t="s">
        <v>38</v>
      </c>
      <c s="23" t="s">
        <v>187</v>
      </c>
      <c s="23" t="s">
        <v>403</v>
      </c>
      <c s="18" t="s">
        <v>40</v>
      </c>
      <c s="24" t="s">
        <v>404</v>
      </c>
      <c s="25" t="s">
        <v>113</v>
      </c>
      <c s="26">
        <v>106.423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25.5">
      <c r="A87" s="28" t="s">
        <v>43</v>
      </c>
      <c r="E87" s="29" t="s">
        <v>405</v>
      </c>
    </row>
    <row r="88" spans="1:5" ht="102">
      <c r="A88" s="30" t="s">
        <v>45</v>
      </c>
      <c r="E88" s="31" t="s">
        <v>406</v>
      </c>
    </row>
    <row r="89" spans="1:5" ht="229.5">
      <c r="A89" t="s">
        <v>46</v>
      </c>
      <c r="E89" s="29" t="s">
        <v>407</v>
      </c>
    </row>
    <row r="90" spans="1:16" ht="12.75">
      <c r="A90" s="18" t="s">
        <v>38</v>
      </c>
      <c s="23" t="s">
        <v>191</v>
      </c>
      <c s="23" t="s">
        <v>130</v>
      </c>
      <c s="18" t="s">
        <v>40</v>
      </c>
      <c s="24" t="s">
        <v>131</v>
      </c>
      <c s="25" t="s">
        <v>113</v>
      </c>
      <c s="26">
        <v>64.326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38.25">
      <c r="A91" s="28" t="s">
        <v>43</v>
      </c>
      <c r="E91" s="29" t="s">
        <v>408</v>
      </c>
    </row>
    <row r="92" spans="1:5" ht="280.5">
      <c r="A92" s="30" t="s">
        <v>45</v>
      </c>
      <c r="E92" s="31" t="s">
        <v>409</v>
      </c>
    </row>
    <row r="93" spans="1:5" ht="293.25">
      <c r="A93" t="s">
        <v>46</v>
      </c>
      <c r="E93" s="29" t="s">
        <v>134</v>
      </c>
    </row>
    <row r="94" spans="1:16" ht="12.75">
      <c r="A94" s="18" t="s">
        <v>38</v>
      </c>
      <c s="23" t="s">
        <v>197</v>
      </c>
      <c s="23" t="s">
        <v>410</v>
      </c>
      <c s="18" t="s">
        <v>40</v>
      </c>
      <c s="24" t="s">
        <v>411</v>
      </c>
      <c s="25" t="s">
        <v>160</v>
      </c>
      <c s="26">
        <v>5414.264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12.75">
      <c r="A95" s="28" t="s">
        <v>43</v>
      </c>
      <c r="E95" s="29" t="s">
        <v>412</v>
      </c>
    </row>
    <row r="96" spans="1:5" ht="255">
      <c r="A96" s="30" t="s">
        <v>45</v>
      </c>
      <c r="E96" s="31" t="s">
        <v>413</v>
      </c>
    </row>
    <row r="97" spans="1:5" ht="25.5">
      <c r="A97" t="s">
        <v>46</v>
      </c>
      <c r="E97" s="29" t="s">
        <v>414</v>
      </c>
    </row>
    <row r="98" spans="1:16" ht="12.75">
      <c r="A98" s="18" t="s">
        <v>38</v>
      </c>
      <c s="23" t="s">
        <v>203</v>
      </c>
      <c s="23" t="s">
        <v>415</v>
      </c>
      <c s="18" t="s">
        <v>22</v>
      </c>
      <c s="24" t="s">
        <v>416</v>
      </c>
      <c s="25" t="s">
        <v>160</v>
      </c>
      <c s="26">
        <v>2320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38.25">
      <c r="A99" s="28" t="s">
        <v>43</v>
      </c>
      <c r="E99" s="29" t="s">
        <v>417</v>
      </c>
    </row>
    <row r="100" spans="1:5" ht="25.5">
      <c r="A100" s="30" t="s">
        <v>45</v>
      </c>
      <c r="E100" s="31" t="s">
        <v>418</v>
      </c>
    </row>
    <row r="101" spans="1:5" ht="38.25">
      <c r="A101" t="s">
        <v>46</v>
      </c>
      <c r="E101" s="29" t="s">
        <v>419</v>
      </c>
    </row>
    <row r="102" spans="1:16" ht="12.75">
      <c r="A102" s="18" t="s">
        <v>38</v>
      </c>
      <c s="23" t="s">
        <v>210</v>
      </c>
      <c s="23" t="s">
        <v>420</v>
      </c>
      <c s="18" t="s">
        <v>40</v>
      </c>
      <c s="24" t="s">
        <v>421</v>
      </c>
      <c s="25" t="s">
        <v>160</v>
      </c>
      <c s="26">
        <v>2320</v>
      </c>
      <c s="27">
        <v>0</v>
      </c>
      <c s="27">
        <f>ROUND(ROUND(H102,2)*ROUND(G102,3),2)</f>
      </c>
      <c r="O102">
        <f>(I102*21)/100</f>
      </c>
      <c t="s">
        <v>16</v>
      </c>
    </row>
    <row r="103" spans="1:5" ht="25.5">
      <c r="A103" s="28" t="s">
        <v>43</v>
      </c>
      <c r="E103" s="29" t="s">
        <v>422</v>
      </c>
    </row>
    <row r="104" spans="1:5" ht="12.75">
      <c r="A104" s="30" t="s">
        <v>45</v>
      </c>
      <c r="E104" s="31" t="s">
        <v>423</v>
      </c>
    </row>
    <row r="105" spans="1:5" ht="25.5">
      <c r="A105" t="s">
        <v>46</v>
      </c>
      <c r="E105" s="29" t="s">
        <v>424</v>
      </c>
    </row>
    <row r="106" spans="1:18" ht="12.75" customHeight="1">
      <c r="A106" s="5" t="s">
        <v>36</v>
      </c>
      <c s="5"/>
      <c s="35" t="s">
        <v>16</v>
      </c>
      <c s="5"/>
      <c s="21" t="s">
        <v>139</v>
      </c>
      <c s="5"/>
      <c s="5"/>
      <c s="5"/>
      <c s="36">
        <f>0+Q106</f>
      </c>
      <c r="O106">
        <f>0+R106</f>
      </c>
      <c r="Q106">
        <f>0+I107+I111</f>
      </c>
      <c>
        <f>0+O107+O111</f>
      </c>
    </row>
    <row r="107" spans="1:16" ht="12.75">
      <c r="A107" s="18" t="s">
        <v>38</v>
      </c>
      <c s="23" t="s">
        <v>216</v>
      </c>
      <c s="23" t="s">
        <v>425</v>
      </c>
      <c s="18" t="s">
        <v>40</v>
      </c>
      <c s="24" t="s">
        <v>426</v>
      </c>
      <c s="25" t="s">
        <v>160</v>
      </c>
      <c s="26">
        <v>2407</v>
      </c>
      <c s="27">
        <v>0</v>
      </c>
      <c s="27">
        <f>ROUND(ROUND(H107,2)*ROUND(G107,3),2)</f>
      </c>
      <c r="O107">
        <f>(I107*21)/100</f>
      </c>
      <c t="s">
        <v>16</v>
      </c>
    </row>
    <row r="108" spans="1:5" ht="25.5">
      <c r="A108" s="28" t="s">
        <v>43</v>
      </c>
      <c r="E108" s="29" t="s">
        <v>427</v>
      </c>
    </row>
    <row r="109" spans="1:5" ht="12.75">
      <c r="A109" s="30" t="s">
        <v>45</v>
      </c>
      <c r="E109" s="31" t="s">
        <v>428</v>
      </c>
    </row>
    <row r="110" spans="1:5" ht="102">
      <c r="A110" t="s">
        <v>46</v>
      </c>
      <c r="E110" s="29" t="s">
        <v>429</v>
      </c>
    </row>
    <row r="111" spans="1:16" ht="12.75">
      <c r="A111" s="18" t="s">
        <v>38</v>
      </c>
      <c s="23" t="s">
        <v>222</v>
      </c>
      <c s="23" t="s">
        <v>171</v>
      </c>
      <c s="18" t="s">
        <v>40</v>
      </c>
      <c s="24" t="s">
        <v>172</v>
      </c>
      <c s="25" t="s">
        <v>113</v>
      </c>
      <c s="26">
        <v>5.76</v>
      </c>
      <c s="27">
        <v>0</v>
      </c>
      <c s="27">
        <f>ROUND(ROUND(H111,2)*ROUND(G111,3),2)</f>
      </c>
      <c r="O111">
        <f>(I111*21)/100</f>
      </c>
      <c t="s">
        <v>16</v>
      </c>
    </row>
    <row r="112" spans="1:5" ht="25.5">
      <c r="A112" s="28" t="s">
        <v>43</v>
      </c>
      <c r="E112" s="29" t="s">
        <v>430</v>
      </c>
    </row>
    <row r="113" spans="1:5" ht="25.5">
      <c r="A113" s="30" t="s">
        <v>45</v>
      </c>
      <c r="E113" s="31" t="s">
        <v>431</v>
      </c>
    </row>
    <row r="114" spans="1:5" ht="369.75">
      <c r="A114" t="s">
        <v>46</v>
      </c>
      <c r="E114" s="29" t="s">
        <v>175</v>
      </c>
    </row>
    <row r="115" spans="1:18" ht="12.75" customHeight="1">
      <c r="A115" s="5" t="s">
        <v>36</v>
      </c>
      <c s="5"/>
      <c s="35" t="s">
        <v>26</v>
      </c>
      <c s="5"/>
      <c s="21" t="s">
        <v>232</v>
      </c>
      <c s="5"/>
      <c s="5"/>
      <c s="5"/>
      <c s="36">
        <f>0+Q115</f>
      </c>
      <c r="O115">
        <f>0+R115</f>
      </c>
      <c r="Q115">
        <f>0+I116+I120+I124+I128</f>
      </c>
      <c>
        <f>0+O116+O120+O124+O128</f>
      </c>
    </row>
    <row r="116" spans="1:16" ht="12.75">
      <c r="A116" s="18" t="s">
        <v>38</v>
      </c>
      <c s="23" t="s">
        <v>432</v>
      </c>
      <c s="23" t="s">
        <v>433</v>
      </c>
      <c s="18" t="s">
        <v>22</v>
      </c>
      <c s="24" t="s">
        <v>434</v>
      </c>
      <c s="25" t="s">
        <v>113</v>
      </c>
      <c s="26">
        <v>23.805</v>
      </c>
      <c s="27">
        <v>0</v>
      </c>
      <c s="27">
        <f>ROUND(ROUND(H116,2)*ROUND(G116,3),2)</f>
      </c>
      <c r="O116">
        <f>(I116*21)/100</f>
      </c>
      <c t="s">
        <v>16</v>
      </c>
    </row>
    <row r="117" spans="1:5" ht="25.5">
      <c r="A117" s="28" t="s">
        <v>43</v>
      </c>
      <c r="E117" s="29" t="s">
        <v>435</v>
      </c>
    </row>
    <row r="118" spans="1:5" ht="102">
      <c r="A118" s="30" t="s">
        <v>45</v>
      </c>
      <c r="E118" s="31" t="s">
        <v>436</v>
      </c>
    </row>
    <row r="119" spans="1:5" ht="369.75">
      <c r="A119" t="s">
        <v>46</v>
      </c>
      <c r="E119" s="29" t="s">
        <v>226</v>
      </c>
    </row>
    <row r="120" spans="1:16" ht="12.75">
      <c r="A120" s="18" t="s">
        <v>38</v>
      </c>
      <c s="23" t="s">
        <v>227</v>
      </c>
      <c s="23" t="s">
        <v>433</v>
      </c>
      <c s="18" t="s">
        <v>16</v>
      </c>
      <c s="24" t="s">
        <v>434</v>
      </c>
      <c s="25" t="s">
        <v>113</v>
      </c>
      <c s="26">
        <v>3.36</v>
      </c>
      <c s="27">
        <v>0</v>
      </c>
      <c s="27">
        <f>ROUND(ROUND(H120,2)*ROUND(G120,3),2)</f>
      </c>
      <c r="O120">
        <f>(I120*21)/100</f>
      </c>
      <c t="s">
        <v>16</v>
      </c>
    </row>
    <row r="121" spans="1:5" ht="25.5">
      <c r="A121" s="28" t="s">
        <v>43</v>
      </c>
      <c r="E121" s="29" t="s">
        <v>437</v>
      </c>
    </row>
    <row r="122" spans="1:5" ht="102">
      <c r="A122" s="30" t="s">
        <v>45</v>
      </c>
      <c r="E122" s="31" t="s">
        <v>438</v>
      </c>
    </row>
    <row r="123" spans="1:5" ht="369.75">
      <c r="A123" t="s">
        <v>46</v>
      </c>
      <c r="E123" s="29" t="s">
        <v>226</v>
      </c>
    </row>
    <row r="124" spans="1:16" ht="12.75">
      <c r="A124" s="18" t="s">
        <v>38</v>
      </c>
      <c s="23" t="s">
        <v>233</v>
      </c>
      <c s="23" t="s">
        <v>439</v>
      </c>
      <c s="18" t="s">
        <v>40</v>
      </c>
      <c s="24" t="s">
        <v>440</v>
      </c>
      <c s="25" t="s">
        <v>113</v>
      </c>
      <c s="26">
        <v>15.87</v>
      </c>
      <c s="27">
        <v>0</v>
      </c>
      <c s="27">
        <f>ROUND(ROUND(H124,2)*ROUND(G124,3),2)</f>
      </c>
      <c r="O124">
        <f>(I124*21)/100</f>
      </c>
      <c t="s">
        <v>16</v>
      </c>
    </row>
    <row r="125" spans="1:5" ht="25.5">
      <c r="A125" s="28" t="s">
        <v>43</v>
      </c>
      <c r="E125" s="29" t="s">
        <v>441</v>
      </c>
    </row>
    <row r="126" spans="1:5" ht="102">
      <c r="A126" s="30" t="s">
        <v>45</v>
      </c>
      <c r="E126" s="31" t="s">
        <v>442</v>
      </c>
    </row>
    <row r="127" spans="1:5" ht="38.25">
      <c r="A127" t="s">
        <v>46</v>
      </c>
      <c r="E127" s="29" t="s">
        <v>443</v>
      </c>
    </row>
    <row r="128" spans="1:16" ht="12.75">
      <c r="A128" s="18" t="s">
        <v>38</v>
      </c>
      <c s="23" t="s">
        <v>238</v>
      </c>
      <c s="23" t="s">
        <v>260</v>
      </c>
      <c s="18" t="s">
        <v>40</v>
      </c>
      <c s="24" t="s">
        <v>261</v>
      </c>
      <c s="25" t="s">
        <v>113</v>
      </c>
      <c s="26">
        <v>5.04</v>
      </c>
      <c s="27">
        <v>0</v>
      </c>
      <c s="27">
        <f>ROUND(ROUND(H128,2)*ROUND(G128,3),2)</f>
      </c>
      <c r="O128">
        <f>(I128*21)/100</f>
      </c>
      <c t="s">
        <v>16</v>
      </c>
    </row>
    <row r="129" spans="1:5" ht="51">
      <c r="A129" s="28" t="s">
        <v>43</v>
      </c>
      <c r="E129" s="29" t="s">
        <v>444</v>
      </c>
    </row>
    <row r="130" spans="1:5" ht="102">
      <c r="A130" s="30" t="s">
        <v>45</v>
      </c>
      <c r="E130" s="31" t="s">
        <v>445</v>
      </c>
    </row>
    <row r="131" spans="1:5" ht="102">
      <c r="A131" t="s">
        <v>46</v>
      </c>
      <c r="E131" s="29" t="s">
        <v>264</v>
      </c>
    </row>
    <row r="132" spans="1:18" ht="12.75" customHeight="1">
      <c r="A132" s="5" t="s">
        <v>36</v>
      </c>
      <c s="5"/>
      <c s="35" t="s">
        <v>28</v>
      </c>
      <c s="5"/>
      <c s="21" t="s">
        <v>446</v>
      </c>
      <c s="5"/>
      <c s="5"/>
      <c s="5"/>
      <c s="36">
        <f>0+Q132</f>
      </c>
      <c r="O132">
        <f>0+R132</f>
      </c>
      <c r="Q132">
        <f>0+I133+I137+I141+I145+I149+I153+I157+I161+I165+I169+I173+I177+I181+I185+I189+I193+I197+I201+I205</f>
      </c>
      <c>
        <f>0+O133+O137+O141+O145+O149+O153+O157+O161+O165+O169+O173+O177+O181+O185+O189+O193+O197+O201+O205</f>
      </c>
    </row>
    <row r="133" spans="1:16" ht="12.75">
      <c r="A133" s="18" t="s">
        <v>38</v>
      </c>
      <c s="23" t="s">
        <v>244</v>
      </c>
      <c s="23" t="s">
        <v>447</v>
      </c>
      <c s="18" t="s">
        <v>40</v>
      </c>
      <c s="24" t="s">
        <v>448</v>
      </c>
      <c s="25" t="s">
        <v>160</v>
      </c>
      <c s="26">
        <v>2933.15</v>
      </c>
      <c s="27">
        <v>0</v>
      </c>
      <c s="27">
        <f>ROUND(ROUND(H133,2)*ROUND(G133,3),2)</f>
      </c>
      <c r="O133">
        <f>(I133*21)/100</f>
      </c>
      <c t="s">
        <v>16</v>
      </c>
    </row>
    <row r="134" spans="1:5" ht="25.5">
      <c r="A134" s="28" t="s">
        <v>43</v>
      </c>
      <c r="E134" s="29" t="s">
        <v>449</v>
      </c>
    </row>
    <row r="135" spans="1:5" ht="63.75">
      <c r="A135" s="30" t="s">
        <v>45</v>
      </c>
      <c r="E135" s="31" t="s">
        <v>450</v>
      </c>
    </row>
    <row r="136" spans="1:5" ht="51">
      <c r="A136" t="s">
        <v>46</v>
      </c>
      <c r="E136" s="29" t="s">
        <v>451</v>
      </c>
    </row>
    <row r="137" spans="1:16" ht="12.75">
      <c r="A137" s="18" t="s">
        <v>38</v>
      </c>
      <c s="23" t="s">
        <v>249</v>
      </c>
      <c s="23" t="s">
        <v>452</v>
      </c>
      <c s="18" t="s">
        <v>40</v>
      </c>
      <c s="24" t="s">
        <v>453</v>
      </c>
      <c s="25" t="s">
        <v>160</v>
      </c>
      <c s="26">
        <v>303.23</v>
      </c>
      <c s="27">
        <v>0</v>
      </c>
      <c s="27">
        <f>ROUND(ROUND(H137,2)*ROUND(G137,3),2)</f>
      </c>
      <c r="O137">
        <f>(I137*21)/100</f>
      </c>
      <c t="s">
        <v>16</v>
      </c>
    </row>
    <row r="138" spans="1:5" ht="25.5">
      <c r="A138" s="28" t="s">
        <v>43</v>
      </c>
      <c r="E138" s="29" t="s">
        <v>454</v>
      </c>
    </row>
    <row r="139" spans="1:5" ht="25.5">
      <c r="A139" s="30" t="s">
        <v>45</v>
      </c>
      <c r="E139" s="31" t="s">
        <v>455</v>
      </c>
    </row>
    <row r="140" spans="1:5" ht="51">
      <c r="A140" t="s">
        <v>46</v>
      </c>
      <c r="E140" s="29" t="s">
        <v>451</v>
      </c>
    </row>
    <row r="141" spans="1:16" ht="12.75">
      <c r="A141" s="18" t="s">
        <v>38</v>
      </c>
      <c s="23" t="s">
        <v>254</v>
      </c>
      <c s="23" t="s">
        <v>456</v>
      </c>
      <c s="18" t="s">
        <v>40</v>
      </c>
      <c s="24" t="s">
        <v>457</v>
      </c>
      <c s="25" t="s">
        <v>160</v>
      </c>
      <c s="26">
        <v>2407</v>
      </c>
      <c s="27">
        <v>0</v>
      </c>
      <c s="27">
        <f>ROUND(ROUND(H141,2)*ROUND(G141,3),2)</f>
      </c>
      <c r="O141">
        <f>(I141*21)/100</f>
      </c>
      <c t="s">
        <v>16</v>
      </c>
    </row>
    <row r="142" spans="1:5" ht="25.5">
      <c r="A142" s="28" t="s">
        <v>43</v>
      </c>
      <c r="E142" s="29" t="s">
        <v>458</v>
      </c>
    </row>
    <row r="143" spans="1:5" ht="12.75">
      <c r="A143" s="30" t="s">
        <v>45</v>
      </c>
      <c r="E143" s="31" t="s">
        <v>459</v>
      </c>
    </row>
    <row r="144" spans="1:5" ht="51">
      <c r="A144" t="s">
        <v>46</v>
      </c>
      <c r="E144" s="29" t="s">
        <v>451</v>
      </c>
    </row>
    <row r="145" spans="1:16" ht="12.75">
      <c r="A145" s="18" t="s">
        <v>38</v>
      </c>
      <c s="23" t="s">
        <v>259</v>
      </c>
      <c s="23" t="s">
        <v>460</v>
      </c>
      <c s="18" t="s">
        <v>40</v>
      </c>
      <c s="24" t="s">
        <v>461</v>
      </c>
      <c s="25" t="s">
        <v>160</v>
      </c>
      <c s="26">
        <v>1252</v>
      </c>
      <c s="27">
        <v>0</v>
      </c>
      <c s="27">
        <f>ROUND(ROUND(H145,2)*ROUND(G145,3),2)</f>
      </c>
      <c r="O145">
        <f>(I145*21)/100</f>
      </c>
      <c t="s">
        <v>16</v>
      </c>
    </row>
    <row r="146" spans="1:5" ht="51">
      <c r="A146" s="28" t="s">
        <v>43</v>
      </c>
      <c r="E146" s="29" t="s">
        <v>462</v>
      </c>
    </row>
    <row r="147" spans="1:5" ht="12.75">
      <c r="A147" s="30" t="s">
        <v>45</v>
      </c>
      <c r="E147" s="31" t="s">
        <v>463</v>
      </c>
    </row>
    <row r="148" spans="1:5" ht="102">
      <c r="A148" t="s">
        <v>46</v>
      </c>
      <c r="E148" s="29" t="s">
        <v>464</v>
      </c>
    </row>
    <row r="149" spans="1:16" ht="12.75">
      <c r="A149" s="18" t="s">
        <v>38</v>
      </c>
      <c s="23" t="s">
        <v>266</v>
      </c>
      <c s="23" t="s">
        <v>465</v>
      </c>
      <c s="18" t="s">
        <v>22</v>
      </c>
      <c s="24" t="s">
        <v>466</v>
      </c>
      <c s="25" t="s">
        <v>160</v>
      </c>
      <c s="26">
        <v>2232.144</v>
      </c>
      <c s="27">
        <v>0</v>
      </c>
      <c s="27">
        <f>ROUND(ROUND(H149,2)*ROUND(G149,3),2)</f>
      </c>
      <c r="O149">
        <f>(I149*21)/100</f>
      </c>
      <c t="s">
        <v>16</v>
      </c>
    </row>
    <row r="150" spans="1:5" ht="25.5">
      <c r="A150" s="28" t="s">
        <v>43</v>
      </c>
      <c r="E150" s="29" t="s">
        <v>467</v>
      </c>
    </row>
    <row r="151" spans="1:5" ht="12.75">
      <c r="A151" s="30" t="s">
        <v>45</v>
      </c>
      <c r="E151" s="31" t="s">
        <v>468</v>
      </c>
    </row>
    <row r="152" spans="1:5" ht="51">
      <c r="A152" t="s">
        <v>46</v>
      </c>
      <c r="E152" s="29" t="s">
        <v>469</v>
      </c>
    </row>
    <row r="153" spans="1:16" ht="12.75">
      <c r="A153" s="18" t="s">
        <v>38</v>
      </c>
      <c s="23" t="s">
        <v>271</v>
      </c>
      <c s="23" t="s">
        <v>465</v>
      </c>
      <c s="18" t="s">
        <v>16</v>
      </c>
      <c s="24" t="s">
        <v>466</v>
      </c>
      <c s="25" t="s">
        <v>160</v>
      </c>
      <c s="26">
        <v>303.23</v>
      </c>
      <c s="27">
        <v>0</v>
      </c>
      <c s="27">
        <f>ROUND(ROUND(H153,2)*ROUND(G153,3),2)</f>
      </c>
      <c r="O153">
        <f>(I153*21)/100</f>
      </c>
      <c t="s">
        <v>16</v>
      </c>
    </row>
    <row r="154" spans="1:5" ht="25.5">
      <c r="A154" s="28" t="s">
        <v>43</v>
      </c>
      <c r="E154" s="29" t="s">
        <v>470</v>
      </c>
    </row>
    <row r="155" spans="1:5" ht="25.5">
      <c r="A155" s="30" t="s">
        <v>45</v>
      </c>
      <c r="E155" s="31" t="s">
        <v>455</v>
      </c>
    </row>
    <row r="156" spans="1:5" ht="51">
      <c r="A156" t="s">
        <v>46</v>
      </c>
      <c r="E156" s="29" t="s">
        <v>469</v>
      </c>
    </row>
    <row r="157" spans="1:16" ht="12.75">
      <c r="A157" s="18" t="s">
        <v>38</v>
      </c>
      <c s="23" t="s">
        <v>276</v>
      </c>
      <c s="23" t="s">
        <v>471</v>
      </c>
      <c s="18" t="s">
        <v>22</v>
      </c>
      <c s="24" t="s">
        <v>472</v>
      </c>
      <c s="25" t="s">
        <v>160</v>
      </c>
      <c s="26">
        <v>8032.04</v>
      </c>
      <c s="27">
        <v>0</v>
      </c>
      <c s="27">
        <f>ROUND(ROUND(H157,2)*ROUND(G157,3),2)</f>
      </c>
      <c r="O157">
        <f>(I157*21)/100</f>
      </c>
      <c t="s">
        <v>16</v>
      </c>
    </row>
    <row r="158" spans="1:5" ht="25.5">
      <c r="A158" s="28" t="s">
        <v>43</v>
      </c>
      <c r="E158" s="29" t="s">
        <v>473</v>
      </c>
    </row>
    <row r="159" spans="1:5" ht="38.25">
      <c r="A159" s="30" t="s">
        <v>45</v>
      </c>
      <c r="E159" s="31" t="s">
        <v>474</v>
      </c>
    </row>
    <row r="160" spans="1:5" ht="51">
      <c r="A160" t="s">
        <v>46</v>
      </c>
      <c r="E160" s="29" t="s">
        <v>469</v>
      </c>
    </row>
    <row r="161" spans="1:16" ht="12.75">
      <c r="A161" s="18" t="s">
        <v>38</v>
      </c>
      <c s="23" t="s">
        <v>282</v>
      </c>
      <c s="23" t="s">
        <v>471</v>
      </c>
      <c s="18" t="s">
        <v>16</v>
      </c>
      <c s="24" t="s">
        <v>472</v>
      </c>
      <c s="25" t="s">
        <v>160</v>
      </c>
      <c s="26">
        <v>7762.16</v>
      </c>
      <c s="27">
        <v>0</v>
      </c>
      <c s="27">
        <f>ROUND(ROUND(H161,2)*ROUND(G161,3),2)</f>
      </c>
      <c r="O161">
        <f>(I161*21)/100</f>
      </c>
      <c t="s">
        <v>16</v>
      </c>
    </row>
    <row r="162" spans="1:5" ht="25.5">
      <c r="A162" s="28" t="s">
        <v>43</v>
      </c>
      <c r="E162" s="29" t="s">
        <v>475</v>
      </c>
    </row>
    <row r="163" spans="1:5" ht="12.75">
      <c r="A163" s="30" t="s">
        <v>45</v>
      </c>
      <c r="E163" s="31" t="s">
        <v>476</v>
      </c>
    </row>
    <row r="164" spans="1:5" ht="51">
      <c r="A164" t="s">
        <v>46</v>
      </c>
      <c r="E164" s="29" t="s">
        <v>469</v>
      </c>
    </row>
    <row r="165" spans="1:16" ht="12.75">
      <c r="A165" s="18" t="s">
        <v>38</v>
      </c>
      <c s="23" t="s">
        <v>288</v>
      </c>
      <c s="23" t="s">
        <v>471</v>
      </c>
      <c s="18" t="s">
        <v>15</v>
      </c>
      <c s="24" t="s">
        <v>472</v>
      </c>
      <c s="25" t="s">
        <v>160</v>
      </c>
      <c s="26">
        <v>303.23</v>
      </c>
      <c s="27">
        <v>0</v>
      </c>
      <c s="27">
        <f>ROUND(ROUND(H165,2)*ROUND(G165,3),2)</f>
      </c>
      <c r="O165">
        <f>(I165*21)/100</f>
      </c>
      <c t="s">
        <v>16</v>
      </c>
    </row>
    <row r="166" spans="1:5" ht="25.5">
      <c r="A166" s="28" t="s">
        <v>43</v>
      </c>
      <c r="E166" s="29" t="s">
        <v>477</v>
      </c>
    </row>
    <row r="167" spans="1:5" ht="25.5">
      <c r="A167" s="30" t="s">
        <v>45</v>
      </c>
      <c r="E167" s="31" t="s">
        <v>478</v>
      </c>
    </row>
    <row r="168" spans="1:5" ht="51">
      <c r="A168" t="s">
        <v>46</v>
      </c>
      <c r="E168" s="29" t="s">
        <v>469</v>
      </c>
    </row>
    <row r="169" spans="1:16" ht="12.75">
      <c r="A169" s="18" t="s">
        <v>38</v>
      </c>
      <c s="23" t="s">
        <v>294</v>
      </c>
      <c s="23" t="s">
        <v>479</v>
      </c>
      <c s="18" t="s">
        <v>40</v>
      </c>
      <c s="24" t="s">
        <v>480</v>
      </c>
      <c s="25" t="s">
        <v>160</v>
      </c>
      <c s="26">
        <v>2403.5</v>
      </c>
      <c s="27">
        <v>0</v>
      </c>
      <c s="27">
        <f>ROUND(ROUND(H169,2)*ROUND(G169,3),2)</f>
      </c>
      <c r="O169">
        <f>(I169*21)/100</f>
      </c>
      <c t="s">
        <v>16</v>
      </c>
    </row>
    <row r="170" spans="1:5" ht="38.25">
      <c r="A170" s="28" t="s">
        <v>43</v>
      </c>
      <c r="E170" s="29" t="s">
        <v>481</v>
      </c>
    </row>
    <row r="171" spans="1:5" ht="12.75">
      <c r="A171" s="30" t="s">
        <v>45</v>
      </c>
      <c r="E171" s="31" t="s">
        <v>482</v>
      </c>
    </row>
    <row r="172" spans="1:5" ht="51">
      <c r="A172" t="s">
        <v>46</v>
      </c>
      <c r="E172" s="29" t="s">
        <v>483</v>
      </c>
    </row>
    <row r="173" spans="1:16" ht="12.75">
      <c r="A173" s="18" t="s">
        <v>38</v>
      </c>
      <c s="23" t="s">
        <v>300</v>
      </c>
      <c s="23" t="s">
        <v>484</v>
      </c>
      <c s="18" t="s">
        <v>40</v>
      </c>
      <c s="24" t="s">
        <v>485</v>
      </c>
      <c s="25" t="s">
        <v>113</v>
      </c>
      <c s="26">
        <v>10</v>
      </c>
      <c s="27">
        <v>0</v>
      </c>
      <c s="27">
        <f>ROUND(ROUND(H173,2)*ROUND(G173,3),2)</f>
      </c>
      <c r="O173">
        <f>(I173*21)/100</f>
      </c>
      <c t="s">
        <v>16</v>
      </c>
    </row>
    <row r="174" spans="1:5" ht="25.5">
      <c r="A174" s="28" t="s">
        <v>43</v>
      </c>
      <c r="E174" s="29" t="s">
        <v>486</v>
      </c>
    </row>
    <row r="175" spans="1:5" ht="12.75">
      <c r="A175" s="30" t="s">
        <v>45</v>
      </c>
      <c r="E175" s="31" t="s">
        <v>487</v>
      </c>
    </row>
    <row r="176" spans="1:5" ht="140.25">
      <c r="A176" t="s">
        <v>46</v>
      </c>
      <c r="E176" s="29" t="s">
        <v>488</v>
      </c>
    </row>
    <row r="177" spans="1:16" ht="12.75">
      <c r="A177" s="18" t="s">
        <v>38</v>
      </c>
      <c s="23" t="s">
        <v>306</v>
      </c>
      <c s="23" t="s">
        <v>489</v>
      </c>
      <c s="18" t="s">
        <v>40</v>
      </c>
      <c s="24" t="s">
        <v>490</v>
      </c>
      <c s="25" t="s">
        <v>160</v>
      </c>
      <c s="26">
        <v>8116.01</v>
      </c>
      <c s="27">
        <v>0</v>
      </c>
      <c s="27">
        <f>ROUND(ROUND(H177,2)*ROUND(G177,3),2)</f>
      </c>
      <c r="O177">
        <f>(I177*21)/100</f>
      </c>
      <c t="s">
        <v>16</v>
      </c>
    </row>
    <row r="178" spans="1:5" ht="25.5">
      <c r="A178" s="28" t="s">
        <v>43</v>
      </c>
      <c r="E178" s="29" t="s">
        <v>491</v>
      </c>
    </row>
    <row r="179" spans="1:5" ht="76.5">
      <c r="A179" s="30" t="s">
        <v>45</v>
      </c>
      <c r="E179" s="31" t="s">
        <v>492</v>
      </c>
    </row>
    <row r="180" spans="1:5" ht="140.25">
      <c r="A180" t="s">
        <v>46</v>
      </c>
      <c r="E180" s="29" t="s">
        <v>488</v>
      </c>
    </row>
    <row r="181" spans="1:16" ht="12.75">
      <c r="A181" s="18" t="s">
        <v>38</v>
      </c>
      <c s="23" t="s">
        <v>313</v>
      </c>
      <c s="23" t="s">
        <v>493</v>
      </c>
      <c s="18" t="s">
        <v>40</v>
      </c>
      <c s="24" t="s">
        <v>494</v>
      </c>
      <c s="25" t="s">
        <v>160</v>
      </c>
      <c s="26">
        <v>303.23</v>
      </c>
      <c s="27">
        <v>0</v>
      </c>
      <c s="27">
        <f>ROUND(ROUND(H181,2)*ROUND(G181,3),2)</f>
      </c>
      <c r="O181">
        <f>(I181*21)/100</f>
      </c>
      <c t="s">
        <v>16</v>
      </c>
    </row>
    <row r="182" spans="1:5" ht="12.75">
      <c r="A182" s="28" t="s">
        <v>43</v>
      </c>
      <c r="E182" s="29" t="s">
        <v>213</v>
      </c>
    </row>
    <row r="183" spans="1:5" ht="38.25">
      <c r="A183" s="30" t="s">
        <v>45</v>
      </c>
      <c r="E183" s="31" t="s">
        <v>495</v>
      </c>
    </row>
    <row r="184" spans="1:5" ht="140.25">
      <c r="A184" t="s">
        <v>46</v>
      </c>
      <c r="E184" s="29" t="s">
        <v>488</v>
      </c>
    </row>
    <row r="185" spans="1:16" ht="12.75">
      <c r="A185" s="18" t="s">
        <v>38</v>
      </c>
      <c s="23" t="s">
        <v>319</v>
      </c>
      <c s="23" t="s">
        <v>496</v>
      </c>
      <c s="18" t="s">
        <v>40</v>
      </c>
      <c s="24" t="s">
        <v>497</v>
      </c>
      <c s="25" t="s">
        <v>160</v>
      </c>
      <c s="26">
        <v>7930.8</v>
      </c>
      <c s="27">
        <v>0</v>
      </c>
      <c s="27">
        <f>ROUND(ROUND(H185,2)*ROUND(G185,3),2)</f>
      </c>
      <c r="O185">
        <f>(I185*21)/100</f>
      </c>
      <c t="s">
        <v>16</v>
      </c>
    </row>
    <row r="186" spans="1:5" ht="12.75">
      <c r="A186" s="28" t="s">
        <v>43</v>
      </c>
      <c r="E186" s="29" t="s">
        <v>213</v>
      </c>
    </row>
    <row r="187" spans="1:5" ht="12.75">
      <c r="A187" s="30" t="s">
        <v>45</v>
      </c>
      <c r="E187" s="31" t="s">
        <v>498</v>
      </c>
    </row>
    <row r="188" spans="1:5" ht="140.25">
      <c r="A188" t="s">
        <v>46</v>
      </c>
      <c r="E188" s="29" t="s">
        <v>488</v>
      </c>
    </row>
    <row r="189" spans="1:16" ht="25.5">
      <c r="A189" s="18" t="s">
        <v>38</v>
      </c>
      <c s="23" t="s">
        <v>325</v>
      </c>
      <c s="23" t="s">
        <v>499</v>
      </c>
      <c s="18" t="s">
        <v>40</v>
      </c>
      <c s="24" t="s">
        <v>500</v>
      </c>
      <c s="25" t="s">
        <v>160</v>
      </c>
      <c s="26">
        <v>2232.144</v>
      </c>
      <c s="27">
        <v>0</v>
      </c>
      <c s="27">
        <f>ROUND(ROUND(H189,2)*ROUND(G189,3),2)</f>
      </c>
      <c r="O189">
        <f>(I189*21)/100</f>
      </c>
      <c t="s">
        <v>16</v>
      </c>
    </row>
    <row r="190" spans="1:5" ht="12.75">
      <c r="A190" s="28" t="s">
        <v>43</v>
      </c>
      <c r="E190" s="29" t="s">
        <v>213</v>
      </c>
    </row>
    <row r="191" spans="1:5" ht="12.75">
      <c r="A191" s="30" t="s">
        <v>45</v>
      </c>
      <c r="E191" s="31" t="s">
        <v>501</v>
      </c>
    </row>
    <row r="192" spans="1:5" ht="140.25">
      <c r="A192" t="s">
        <v>46</v>
      </c>
      <c r="E192" s="29" t="s">
        <v>488</v>
      </c>
    </row>
    <row r="193" spans="1:16" ht="12.75">
      <c r="A193" s="18" t="s">
        <v>38</v>
      </c>
      <c s="23" t="s">
        <v>329</v>
      </c>
      <c s="23" t="s">
        <v>502</v>
      </c>
      <c s="18" t="s">
        <v>40</v>
      </c>
      <c s="24" t="s">
        <v>503</v>
      </c>
      <c s="25" t="s">
        <v>160</v>
      </c>
      <c s="26">
        <v>14.02</v>
      </c>
      <c s="27">
        <v>0</v>
      </c>
      <c s="27">
        <f>ROUND(ROUND(H193,2)*ROUND(G193,3),2)</f>
      </c>
      <c r="O193">
        <f>(I193*21)/100</f>
      </c>
      <c t="s">
        <v>16</v>
      </c>
    </row>
    <row r="194" spans="1:5" ht="38.25">
      <c r="A194" s="28" t="s">
        <v>43</v>
      </c>
      <c r="E194" s="29" t="s">
        <v>504</v>
      </c>
    </row>
    <row r="195" spans="1:5" ht="12.75">
      <c r="A195" s="30" t="s">
        <v>45</v>
      </c>
      <c r="E195" s="31" t="s">
        <v>505</v>
      </c>
    </row>
    <row r="196" spans="1:5" ht="153">
      <c r="A196" t="s">
        <v>46</v>
      </c>
      <c r="E196" s="29" t="s">
        <v>506</v>
      </c>
    </row>
    <row r="197" spans="1:16" ht="12.75">
      <c r="A197" s="18" t="s">
        <v>38</v>
      </c>
      <c s="23" t="s">
        <v>334</v>
      </c>
      <c s="23" t="s">
        <v>507</v>
      </c>
      <c s="18" t="s">
        <v>40</v>
      </c>
      <c s="24" t="s">
        <v>508</v>
      </c>
      <c s="25" t="s">
        <v>160</v>
      </c>
      <c s="26">
        <v>5.2</v>
      </c>
      <c s="27">
        <v>0</v>
      </c>
      <c s="27">
        <f>ROUND(ROUND(H197,2)*ROUND(G197,3),2)</f>
      </c>
      <c r="O197">
        <f>(I197*21)/100</f>
      </c>
      <c t="s">
        <v>16</v>
      </c>
    </row>
    <row r="198" spans="1:5" ht="38.25">
      <c r="A198" s="28" t="s">
        <v>43</v>
      </c>
      <c r="E198" s="29" t="s">
        <v>509</v>
      </c>
    </row>
    <row r="199" spans="1:5" ht="12.75">
      <c r="A199" s="30" t="s">
        <v>45</v>
      </c>
      <c r="E199" s="31" t="s">
        <v>510</v>
      </c>
    </row>
    <row r="200" spans="1:5" ht="153">
      <c r="A200" t="s">
        <v>46</v>
      </c>
      <c r="E200" s="29" t="s">
        <v>506</v>
      </c>
    </row>
    <row r="201" spans="1:16" ht="25.5">
      <c r="A201" s="18" t="s">
        <v>38</v>
      </c>
      <c s="23" t="s">
        <v>511</v>
      </c>
      <c s="23" t="s">
        <v>512</v>
      </c>
      <c s="18" t="s">
        <v>40</v>
      </c>
      <c s="24" t="s">
        <v>513</v>
      </c>
      <c s="25" t="s">
        <v>160</v>
      </c>
      <c s="26">
        <v>0.91</v>
      </c>
      <c s="27">
        <v>0</v>
      </c>
      <c s="27">
        <f>ROUND(ROUND(H201,2)*ROUND(G201,3),2)</f>
      </c>
      <c r="O201">
        <f>(I201*21)/100</f>
      </c>
      <c t="s">
        <v>16</v>
      </c>
    </row>
    <row r="202" spans="1:5" ht="38.25">
      <c r="A202" s="28" t="s">
        <v>43</v>
      </c>
      <c r="E202" s="29" t="s">
        <v>514</v>
      </c>
    </row>
    <row r="203" spans="1:5" ht="12.75">
      <c r="A203" s="30" t="s">
        <v>45</v>
      </c>
      <c r="E203" s="31" t="s">
        <v>515</v>
      </c>
    </row>
    <row r="204" spans="1:5" ht="153">
      <c r="A204" t="s">
        <v>46</v>
      </c>
      <c r="E204" s="29" t="s">
        <v>506</v>
      </c>
    </row>
    <row r="205" spans="1:16" ht="12.75">
      <c r="A205" s="18" t="s">
        <v>38</v>
      </c>
      <c s="23" t="s">
        <v>516</v>
      </c>
      <c s="23" t="s">
        <v>517</v>
      </c>
      <c s="18" t="s">
        <v>40</v>
      </c>
      <c s="24" t="s">
        <v>518</v>
      </c>
      <c s="25" t="s">
        <v>107</v>
      </c>
      <c s="26">
        <v>1594.65</v>
      </c>
      <c s="27">
        <v>0</v>
      </c>
      <c s="27">
        <f>ROUND(ROUND(H205,2)*ROUND(G205,3),2)</f>
      </c>
      <c r="O205">
        <f>(I205*21)/100</f>
      </c>
      <c t="s">
        <v>16</v>
      </c>
    </row>
    <row r="206" spans="1:5" ht="38.25">
      <c r="A206" s="28" t="s">
        <v>43</v>
      </c>
      <c r="E206" s="29" t="s">
        <v>519</v>
      </c>
    </row>
    <row r="207" spans="1:5" ht="178.5">
      <c r="A207" s="30" t="s">
        <v>45</v>
      </c>
      <c r="E207" s="31" t="s">
        <v>520</v>
      </c>
    </row>
    <row r="208" spans="1:5" ht="38.25">
      <c r="A208" t="s">
        <v>46</v>
      </c>
      <c r="E208" s="29" t="s">
        <v>521</v>
      </c>
    </row>
    <row r="209" spans="1:18" ht="12.75" customHeight="1">
      <c r="A209" s="5" t="s">
        <v>36</v>
      </c>
      <c s="5"/>
      <c s="35" t="s">
        <v>69</v>
      </c>
      <c s="5"/>
      <c s="21" t="s">
        <v>275</v>
      </c>
      <c s="5"/>
      <c s="5"/>
      <c s="5"/>
      <c s="36">
        <f>0+Q209</f>
      </c>
      <c r="O209">
        <f>0+R209</f>
      </c>
      <c r="Q209">
        <f>0+I210+I214</f>
      </c>
      <c>
        <f>0+O210+O214</f>
      </c>
    </row>
    <row r="210" spans="1:16" ht="12.75">
      <c r="A210" s="18" t="s">
        <v>38</v>
      </c>
      <c s="23" t="s">
        <v>522</v>
      </c>
      <c s="23" t="s">
        <v>523</v>
      </c>
      <c s="18" t="s">
        <v>40</v>
      </c>
      <c s="24" t="s">
        <v>524</v>
      </c>
      <c s="25" t="s">
        <v>160</v>
      </c>
      <c s="26">
        <v>7.5</v>
      </c>
      <c s="27">
        <v>0</v>
      </c>
      <c s="27">
        <f>ROUND(ROUND(H210,2)*ROUND(G210,3),2)</f>
      </c>
      <c r="O210">
        <f>(I210*21)/100</f>
      </c>
      <c t="s">
        <v>16</v>
      </c>
    </row>
    <row r="211" spans="1:5" ht="25.5">
      <c r="A211" s="28" t="s">
        <v>43</v>
      </c>
      <c r="E211" s="29" t="s">
        <v>525</v>
      </c>
    </row>
    <row r="212" spans="1:5" ht="12.75">
      <c r="A212" s="30" t="s">
        <v>45</v>
      </c>
      <c r="E212" s="31" t="s">
        <v>526</v>
      </c>
    </row>
    <row r="213" spans="1:5" ht="51">
      <c r="A213" t="s">
        <v>46</v>
      </c>
      <c r="E213" s="29" t="s">
        <v>304</v>
      </c>
    </row>
    <row r="214" spans="1:16" ht="12.75">
      <c r="A214" s="18" t="s">
        <v>38</v>
      </c>
      <c s="23" t="s">
        <v>527</v>
      </c>
      <c s="23" t="s">
        <v>301</v>
      </c>
      <c s="18" t="s">
        <v>40</v>
      </c>
      <c s="24" t="s">
        <v>302</v>
      </c>
      <c s="25" t="s">
        <v>160</v>
      </c>
      <c s="26">
        <v>7.5</v>
      </c>
      <c s="27">
        <v>0</v>
      </c>
      <c s="27">
        <f>ROUND(ROUND(H214,2)*ROUND(G214,3),2)</f>
      </c>
      <c r="O214">
        <f>(I214*21)/100</f>
      </c>
      <c t="s">
        <v>16</v>
      </c>
    </row>
    <row r="215" spans="1:5" ht="25.5">
      <c r="A215" s="28" t="s">
        <v>43</v>
      </c>
      <c r="E215" s="29" t="s">
        <v>525</v>
      </c>
    </row>
    <row r="216" spans="1:5" ht="12.75">
      <c r="A216" s="30" t="s">
        <v>45</v>
      </c>
      <c r="E216" s="31" t="s">
        <v>526</v>
      </c>
    </row>
    <row r="217" spans="1:5" ht="51">
      <c r="A217" t="s">
        <v>46</v>
      </c>
      <c r="E217" s="29" t="s">
        <v>304</v>
      </c>
    </row>
    <row r="218" spans="1:18" ht="12.75" customHeight="1">
      <c r="A218" s="5" t="s">
        <v>36</v>
      </c>
      <c s="5"/>
      <c s="35" t="s">
        <v>33</v>
      </c>
      <c s="5"/>
      <c s="21" t="s">
        <v>312</v>
      </c>
      <c s="5"/>
      <c s="5"/>
      <c s="5"/>
      <c s="36">
        <f>0+Q218</f>
      </c>
      <c r="O218">
        <f>0+R218</f>
      </c>
      <c r="Q218">
        <f>0+I219+I223+I227+I231+I235+I239+I243+I247+I251+I255+I259+I263+I267+I271+I275+I279+I283+I287+I291+I295+I299+I303</f>
      </c>
      <c>
        <f>0+O219+O223+O227+O231+O235+O239+O243+O247+O251+O255+O259+O263+O267+O271+O275+O279+O283+O287+O291+O295+O299+O303</f>
      </c>
    </row>
    <row r="219" spans="1:16" ht="25.5">
      <c r="A219" s="18" t="s">
        <v>38</v>
      </c>
      <c s="23" t="s">
        <v>528</v>
      </c>
      <c s="23" t="s">
        <v>529</v>
      </c>
      <c s="18" t="s">
        <v>40</v>
      </c>
      <c s="24" t="s">
        <v>530</v>
      </c>
      <c s="25" t="s">
        <v>107</v>
      </c>
      <c s="26">
        <v>74</v>
      </c>
      <c s="27">
        <v>0</v>
      </c>
      <c s="27">
        <f>ROUND(ROUND(H219,2)*ROUND(G219,3),2)</f>
      </c>
      <c r="O219">
        <f>(I219*21)/100</f>
      </c>
      <c t="s">
        <v>16</v>
      </c>
    </row>
    <row r="220" spans="1:5" ht="25.5">
      <c r="A220" s="28" t="s">
        <v>43</v>
      </c>
      <c r="E220" s="29" t="s">
        <v>531</v>
      </c>
    </row>
    <row r="221" spans="1:5" ht="12.75">
      <c r="A221" s="30" t="s">
        <v>45</v>
      </c>
      <c r="E221" s="31" t="s">
        <v>532</v>
      </c>
    </row>
    <row r="222" spans="1:5" ht="127.5">
      <c r="A222" t="s">
        <v>46</v>
      </c>
      <c r="E222" s="29" t="s">
        <v>533</v>
      </c>
    </row>
    <row r="223" spans="1:16" ht="12.75">
      <c r="A223" s="18" t="s">
        <v>38</v>
      </c>
      <c s="23" t="s">
        <v>534</v>
      </c>
      <c s="23" t="s">
        <v>535</v>
      </c>
      <c s="18" t="s">
        <v>22</v>
      </c>
      <c s="24" t="s">
        <v>536</v>
      </c>
      <c s="25" t="s">
        <v>95</v>
      </c>
      <c s="26">
        <v>51</v>
      </c>
      <c s="27">
        <v>0</v>
      </c>
      <c s="27">
        <f>ROUND(ROUND(H223,2)*ROUND(G223,3),2)</f>
      </c>
      <c r="O223">
        <f>(I223*21)/100</f>
      </c>
      <c t="s">
        <v>16</v>
      </c>
    </row>
    <row r="224" spans="1:5" ht="12.75">
      <c r="A224" s="28" t="s">
        <v>43</v>
      </c>
      <c r="E224" s="29" t="s">
        <v>537</v>
      </c>
    </row>
    <row r="225" spans="1:5" ht="12.75">
      <c r="A225" s="30" t="s">
        <v>45</v>
      </c>
      <c r="E225" s="31" t="s">
        <v>538</v>
      </c>
    </row>
    <row r="226" spans="1:5" ht="51">
      <c r="A226" t="s">
        <v>46</v>
      </c>
      <c r="E226" s="29" t="s">
        <v>539</v>
      </c>
    </row>
    <row r="227" spans="1:16" ht="12.75">
      <c r="A227" s="18" t="s">
        <v>38</v>
      </c>
      <c s="23" t="s">
        <v>540</v>
      </c>
      <c s="23" t="s">
        <v>535</v>
      </c>
      <c s="18" t="s">
        <v>16</v>
      </c>
      <c s="24" t="s">
        <v>536</v>
      </c>
      <c s="25" t="s">
        <v>95</v>
      </c>
      <c s="26">
        <v>6</v>
      </c>
      <c s="27">
        <v>0</v>
      </c>
      <c s="27">
        <f>ROUND(ROUND(H227,2)*ROUND(G227,3),2)</f>
      </c>
      <c r="O227">
        <f>(I227*21)/100</f>
      </c>
      <c t="s">
        <v>16</v>
      </c>
    </row>
    <row r="228" spans="1:5" ht="12.75">
      <c r="A228" s="28" t="s">
        <v>43</v>
      </c>
      <c r="E228" s="29" t="s">
        <v>537</v>
      </c>
    </row>
    <row r="229" spans="1:5" ht="12.75">
      <c r="A229" s="30" t="s">
        <v>45</v>
      </c>
      <c r="E229" s="31" t="s">
        <v>541</v>
      </c>
    </row>
    <row r="230" spans="1:5" ht="51">
      <c r="A230" t="s">
        <v>46</v>
      </c>
      <c r="E230" s="29" t="s">
        <v>539</v>
      </c>
    </row>
    <row r="231" spans="1:16" ht="12.75">
      <c r="A231" s="18" t="s">
        <v>38</v>
      </c>
      <c s="23" t="s">
        <v>542</v>
      </c>
      <c s="23" t="s">
        <v>543</v>
      </c>
      <c s="18" t="s">
        <v>40</v>
      </c>
      <c s="24" t="s">
        <v>544</v>
      </c>
      <c s="25" t="s">
        <v>95</v>
      </c>
      <c s="26">
        <v>4</v>
      </c>
      <c s="27">
        <v>0</v>
      </c>
      <c s="27">
        <f>ROUND(ROUND(H231,2)*ROUND(G231,3),2)</f>
      </c>
      <c r="O231">
        <f>(I231*21)/100</f>
      </c>
      <c t="s">
        <v>16</v>
      </c>
    </row>
    <row r="232" spans="1:5" ht="12.75">
      <c r="A232" s="28" t="s">
        <v>43</v>
      </c>
      <c r="E232" s="29" t="s">
        <v>40</v>
      </c>
    </row>
    <row r="233" spans="1:5" ht="12.75">
      <c r="A233" s="30" t="s">
        <v>45</v>
      </c>
      <c r="E233" s="31" t="s">
        <v>545</v>
      </c>
    </row>
    <row r="234" spans="1:5" ht="51">
      <c r="A234" t="s">
        <v>46</v>
      </c>
      <c r="E234" s="29" t="s">
        <v>539</v>
      </c>
    </row>
    <row r="235" spans="1:16" ht="25.5">
      <c r="A235" s="18" t="s">
        <v>38</v>
      </c>
      <c s="23" t="s">
        <v>546</v>
      </c>
      <c s="23" t="s">
        <v>547</v>
      </c>
      <c s="18" t="s">
        <v>40</v>
      </c>
      <c s="24" t="s">
        <v>548</v>
      </c>
      <c s="25" t="s">
        <v>95</v>
      </c>
      <c s="26">
        <v>6</v>
      </c>
      <c s="27">
        <v>0</v>
      </c>
      <c s="27">
        <f>ROUND(ROUND(H235,2)*ROUND(G235,3),2)</f>
      </c>
      <c r="O235">
        <f>(I235*21)/100</f>
      </c>
      <c t="s">
        <v>16</v>
      </c>
    </row>
    <row r="236" spans="1:5" ht="12.75">
      <c r="A236" s="28" t="s">
        <v>43</v>
      </c>
      <c r="E236" s="29" t="s">
        <v>549</v>
      </c>
    </row>
    <row r="237" spans="1:5" ht="63.75">
      <c r="A237" s="30" t="s">
        <v>45</v>
      </c>
      <c r="E237" s="31" t="s">
        <v>550</v>
      </c>
    </row>
    <row r="238" spans="1:5" ht="25.5">
      <c r="A238" t="s">
        <v>46</v>
      </c>
      <c r="E238" s="29" t="s">
        <v>551</v>
      </c>
    </row>
    <row r="239" spans="1:16" ht="12.75">
      <c r="A239" s="18" t="s">
        <v>38</v>
      </c>
      <c s="23" t="s">
        <v>552</v>
      </c>
      <c s="23" t="s">
        <v>553</v>
      </c>
      <c s="18" t="s">
        <v>40</v>
      </c>
      <c s="24" t="s">
        <v>554</v>
      </c>
      <c s="25" t="s">
        <v>95</v>
      </c>
      <c s="26">
        <v>8</v>
      </c>
      <c s="27">
        <v>0</v>
      </c>
      <c s="27">
        <f>ROUND(ROUND(H239,2)*ROUND(G239,3),2)</f>
      </c>
      <c r="O239">
        <f>(I239*21)/100</f>
      </c>
      <c t="s">
        <v>16</v>
      </c>
    </row>
    <row r="240" spans="1:5" ht="12.75">
      <c r="A240" s="28" t="s">
        <v>43</v>
      </c>
      <c r="E240" s="29" t="s">
        <v>96</v>
      </c>
    </row>
    <row r="241" spans="1:5" ht="76.5">
      <c r="A241" s="30" t="s">
        <v>45</v>
      </c>
      <c r="E241" s="31" t="s">
        <v>555</v>
      </c>
    </row>
    <row r="242" spans="1:5" ht="25.5">
      <c r="A242" t="s">
        <v>46</v>
      </c>
      <c r="E242" s="29" t="s">
        <v>556</v>
      </c>
    </row>
    <row r="243" spans="1:16" ht="25.5">
      <c r="A243" s="18" t="s">
        <v>38</v>
      </c>
      <c s="23" t="s">
        <v>557</v>
      </c>
      <c s="23" t="s">
        <v>558</v>
      </c>
      <c s="18" t="s">
        <v>40</v>
      </c>
      <c s="24" t="s">
        <v>559</v>
      </c>
      <c s="25" t="s">
        <v>95</v>
      </c>
      <c s="26">
        <v>1</v>
      </c>
      <c s="27">
        <v>0</v>
      </c>
      <c s="27">
        <f>ROUND(ROUND(H243,2)*ROUND(G243,3),2)</f>
      </c>
      <c r="O243">
        <f>(I243*21)/100</f>
      </c>
      <c t="s">
        <v>16</v>
      </c>
    </row>
    <row r="244" spans="1:5" ht="12.75">
      <c r="A244" s="28" t="s">
        <v>43</v>
      </c>
      <c r="E244" s="29" t="s">
        <v>40</v>
      </c>
    </row>
    <row r="245" spans="1:5" ht="12.75">
      <c r="A245" s="30" t="s">
        <v>45</v>
      </c>
      <c r="E245" s="31" t="s">
        <v>560</v>
      </c>
    </row>
    <row r="246" spans="1:5" ht="25.5">
      <c r="A246" t="s">
        <v>46</v>
      </c>
      <c r="E246" s="29" t="s">
        <v>551</v>
      </c>
    </row>
    <row r="247" spans="1:16" ht="12.75">
      <c r="A247" s="18" t="s">
        <v>38</v>
      </c>
      <c s="23" t="s">
        <v>561</v>
      </c>
      <c s="23" t="s">
        <v>562</v>
      </c>
      <c s="18" t="s">
        <v>40</v>
      </c>
      <c s="24" t="s">
        <v>563</v>
      </c>
      <c s="25" t="s">
        <v>95</v>
      </c>
      <c s="26">
        <v>1</v>
      </c>
      <c s="27">
        <v>0</v>
      </c>
      <c s="27">
        <f>ROUND(ROUND(H247,2)*ROUND(G247,3),2)</f>
      </c>
      <c r="O247">
        <f>(I247*21)/100</f>
      </c>
      <c t="s">
        <v>16</v>
      </c>
    </row>
    <row r="248" spans="1:5" ht="12.75">
      <c r="A248" s="28" t="s">
        <v>43</v>
      </c>
      <c r="E248" s="29" t="s">
        <v>96</v>
      </c>
    </row>
    <row r="249" spans="1:5" ht="12.75">
      <c r="A249" s="30" t="s">
        <v>45</v>
      </c>
      <c r="E249" s="31" t="s">
        <v>560</v>
      </c>
    </row>
    <row r="250" spans="1:5" ht="25.5">
      <c r="A250" t="s">
        <v>46</v>
      </c>
      <c r="E250" s="29" t="s">
        <v>556</v>
      </c>
    </row>
    <row r="251" spans="1:16" ht="25.5">
      <c r="A251" s="18" t="s">
        <v>38</v>
      </c>
      <c s="23" t="s">
        <v>564</v>
      </c>
      <c s="23" t="s">
        <v>565</v>
      </c>
      <c s="18" t="s">
        <v>40</v>
      </c>
      <c s="24" t="s">
        <v>566</v>
      </c>
      <c s="25" t="s">
        <v>95</v>
      </c>
      <c s="26">
        <v>7</v>
      </c>
      <c s="27">
        <v>0</v>
      </c>
      <c s="27">
        <f>ROUND(ROUND(H251,2)*ROUND(G251,3),2)</f>
      </c>
      <c r="O251">
        <f>(I251*21)/100</f>
      </c>
      <c t="s">
        <v>16</v>
      </c>
    </row>
    <row r="252" spans="1:5" ht="12.75">
      <c r="A252" s="28" t="s">
        <v>43</v>
      </c>
      <c r="E252" s="29" t="s">
        <v>40</v>
      </c>
    </row>
    <row r="253" spans="1:5" ht="76.5">
      <c r="A253" s="30" t="s">
        <v>45</v>
      </c>
      <c r="E253" s="31" t="s">
        <v>567</v>
      </c>
    </row>
    <row r="254" spans="1:5" ht="25.5">
      <c r="A254" t="s">
        <v>46</v>
      </c>
      <c r="E254" s="29" t="s">
        <v>568</v>
      </c>
    </row>
    <row r="255" spans="1:16" ht="12.75">
      <c r="A255" s="18" t="s">
        <v>38</v>
      </c>
      <c s="23" t="s">
        <v>569</v>
      </c>
      <c s="23" t="s">
        <v>570</v>
      </c>
      <c s="18" t="s">
        <v>40</v>
      </c>
      <c s="24" t="s">
        <v>571</v>
      </c>
      <c s="25" t="s">
        <v>95</v>
      </c>
      <c s="26">
        <v>8</v>
      </c>
      <c s="27">
        <v>0</v>
      </c>
      <c s="27">
        <f>ROUND(ROUND(H255,2)*ROUND(G255,3),2)</f>
      </c>
      <c r="O255">
        <f>(I255*21)/100</f>
      </c>
      <c t="s">
        <v>16</v>
      </c>
    </row>
    <row r="256" spans="1:5" ht="25.5">
      <c r="A256" s="28" t="s">
        <v>43</v>
      </c>
      <c r="E256" s="29" t="s">
        <v>572</v>
      </c>
    </row>
    <row r="257" spans="1:5" ht="89.25">
      <c r="A257" s="30" t="s">
        <v>45</v>
      </c>
      <c r="E257" s="31" t="s">
        <v>573</v>
      </c>
    </row>
    <row r="258" spans="1:5" ht="25.5">
      <c r="A258" t="s">
        <v>46</v>
      </c>
      <c r="E258" s="29" t="s">
        <v>556</v>
      </c>
    </row>
    <row r="259" spans="1:16" ht="25.5">
      <c r="A259" s="18" t="s">
        <v>38</v>
      </c>
      <c s="23" t="s">
        <v>574</v>
      </c>
      <c s="23" t="s">
        <v>575</v>
      </c>
      <c s="18" t="s">
        <v>22</v>
      </c>
      <c s="24" t="s">
        <v>576</v>
      </c>
      <c s="25" t="s">
        <v>160</v>
      </c>
      <c s="26">
        <v>10</v>
      </c>
      <c s="27">
        <v>0</v>
      </c>
      <c s="27">
        <f>ROUND(ROUND(H259,2)*ROUND(G259,3),2)</f>
      </c>
      <c r="O259">
        <f>(I259*21)/100</f>
      </c>
      <c t="s">
        <v>16</v>
      </c>
    </row>
    <row r="260" spans="1:5" ht="12.75">
      <c r="A260" s="28" t="s">
        <v>43</v>
      </c>
      <c r="E260" s="29" t="s">
        <v>213</v>
      </c>
    </row>
    <row r="261" spans="1:5" ht="12.75">
      <c r="A261" s="30" t="s">
        <v>45</v>
      </c>
      <c r="E261" s="31" t="s">
        <v>577</v>
      </c>
    </row>
    <row r="262" spans="1:5" ht="38.25">
      <c r="A262" t="s">
        <v>46</v>
      </c>
      <c r="E262" s="29" t="s">
        <v>578</v>
      </c>
    </row>
    <row r="263" spans="1:16" ht="25.5">
      <c r="A263" s="18" t="s">
        <v>38</v>
      </c>
      <c s="23" t="s">
        <v>579</v>
      </c>
      <c s="23" t="s">
        <v>575</v>
      </c>
      <c s="18" t="s">
        <v>16</v>
      </c>
      <c s="24" t="s">
        <v>576</v>
      </c>
      <c s="25" t="s">
        <v>160</v>
      </c>
      <c s="26">
        <v>1.875</v>
      </c>
      <c s="27">
        <v>0</v>
      </c>
      <c s="27">
        <f>ROUND(ROUND(H263,2)*ROUND(G263,3),2)</f>
      </c>
      <c r="O263">
        <f>(I263*21)/100</f>
      </c>
      <c t="s">
        <v>16</v>
      </c>
    </row>
    <row r="264" spans="1:5" ht="25.5">
      <c r="A264" s="28" t="s">
        <v>43</v>
      </c>
      <c r="E264" s="29" t="s">
        <v>580</v>
      </c>
    </row>
    <row r="265" spans="1:5" ht="12.75">
      <c r="A265" s="30" t="s">
        <v>45</v>
      </c>
      <c r="E265" s="31" t="s">
        <v>581</v>
      </c>
    </row>
    <row r="266" spans="1:5" ht="38.25">
      <c r="A266" t="s">
        <v>46</v>
      </c>
      <c r="E266" s="29" t="s">
        <v>578</v>
      </c>
    </row>
    <row r="267" spans="1:16" ht="12.75">
      <c r="A267" s="18" t="s">
        <v>38</v>
      </c>
      <c s="23" t="s">
        <v>582</v>
      </c>
      <c s="23" t="s">
        <v>583</v>
      </c>
      <c s="18" t="s">
        <v>40</v>
      </c>
      <c s="24" t="s">
        <v>584</v>
      </c>
      <c s="25" t="s">
        <v>160</v>
      </c>
      <c s="26">
        <v>484.375</v>
      </c>
      <c s="27">
        <v>0</v>
      </c>
      <c s="27">
        <f>ROUND(ROUND(H267,2)*ROUND(G267,3),2)</f>
      </c>
      <c r="O267">
        <f>(I267*21)/100</f>
      </c>
      <c t="s">
        <v>16</v>
      </c>
    </row>
    <row r="268" spans="1:5" ht="25.5">
      <c r="A268" s="28" t="s">
        <v>43</v>
      </c>
      <c r="E268" s="29" t="s">
        <v>585</v>
      </c>
    </row>
    <row r="269" spans="1:5" ht="76.5">
      <c r="A269" s="30" t="s">
        <v>45</v>
      </c>
      <c r="E269" s="31" t="s">
        <v>586</v>
      </c>
    </row>
    <row r="270" spans="1:5" ht="38.25">
      <c r="A270" t="s">
        <v>46</v>
      </c>
      <c r="E270" s="29" t="s">
        <v>578</v>
      </c>
    </row>
    <row r="271" spans="1:16" ht="12.75">
      <c r="A271" s="18" t="s">
        <v>38</v>
      </c>
      <c s="23" t="s">
        <v>587</v>
      </c>
      <c s="23" t="s">
        <v>588</v>
      </c>
      <c s="18" t="s">
        <v>40</v>
      </c>
      <c s="24" t="s">
        <v>589</v>
      </c>
      <c s="25" t="s">
        <v>107</v>
      </c>
      <c s="26">
        <v>16.5</v>
      </c>
      <c s="27">
        <v>0</v>
      </c>
      <c s="27">
        <f>ROUND(ROUND(H271,2)*ROUND(G271,3),2)</f>
      </c>
      <c r="O271">
        <f>(I271*21)/100</f>
      </c>
      <c t="s">
        <v>16</v>
      </c>
    </row>
    <row r="272" spans="1:5" ht="25.5">
      <c r="A272" s="28" t="s">
        <v>43</v>
      </c>
      <c r="E272" s="29" t="s">
        <v>590</v>
      </c>
    </row>
    <row r="273" spans="1:5" ht="25.5">
      <c r="A273" s="30" t="s">
        <v>45</v>
      </c>
      <c r="E273" s="31" t="s">
        <v>591</v>
      </c>
    </row>
    <row r="274" spans="1:5" ht="51">
      <c r="A274" t="s">
        <v>46</v>
      </c>
      <c r="E274" s="29" t="s">
        <v>592</v>
      </c>
    </row>
    <row r="275" spans="1:16" ht="12.75">
      <c r="A275" s="18" t="s">
        <v>38</v>
      </c>
      <c s="23" t="s">
        <v>593</v>
      </c>
      <c s="23" t="s">
        <v>594</v>
      </c>
      <c s="18" t="s">
        <v>40</v>
      </c>
      <c s="24" t="s">
        <v>595</v>
      </c>
      <c s="25" t="s">
        <v>107</v>
      </c>
      <c s="26">
        <v>17</v>
      </c>
      <c s="27">
        <v>0</v>
      </c>
      <c s="27">
        <f>ROUND(ROUND(H275,2)*ROUND(G275,3),2)</f>
      </c>
      <c r="O275">
        <f>(I275*21)/100</f>
      </c>
      <c t="s">
        <v>16</v>
      </c>
    </row>
    <row r="276" spans="1:5" ht="25.5">
      <c r="A276" s="28" t="s">
        <v>43</v>
      </c>
      <c r="E276" s="29" t="s">
        <v>590</v>
      </c>
    </row>
    <row r="277" spans="1:5" ht="63.75">
      <c r="A277" s="30" t="s">
        <v>45</v>
      </c>
      <c r="E277" s="31" t="s">
        <v>596</v>
      </c>
    </row>
    <row r="278" spans="1:5" ht="51">
      <c r="A278" t="s">
        <v>46</v>
      </c>
      <c r="E278" s="29" t="s">
        <v>592</v>
      </c>
    </row>
    <row r="279" spans="1:16" ht="12.75">
      <c r="A279" s="18" t="s">
        <v>38</v>
      </c>
      <c s="23" t="s">
        <v>597</v>
      </c>
      <c s="23" t="s">
        <v>598</v>
      </c>
      <c s="18" t="s">
        <v>57</v>
      </c>
      <c s="24" t="s">
        <v>599</v>
      </c>
      <c s="25" t="s">
        <v>95</v>
      </c>
      <c s="26">
        <v>2</v>
      </c>
      <c s="27">
        <v>0</v>
      </c>
      <c s="27">
        <f>ROUND(ROUND(H279,2)*ROUND(G279,3),2)</f>
      </c>
      <c r="O279">
        <f>(I279*21)/100</f>
      </c>
      <c t="s">
        <v>16</v>
      </c>
    </row>
    <row r="280" spans="1:5" ht="51">
      <c r="A280" s="28" t="s">
        <v>43</v>
      </c>
      <c r="E280" s="29" t="s">
        <v>600</v>
      </c>
    </row>
    <row r="281" spans="1:5" ht="12.75">
      <c r="A281" s="30" t="s">
        <v>45</v>
      </c>
      <c r="E281" s="31" t="s">
        <v>601</v>
      </c>
    </row>
    <row r="282" spans="1:5" ht="409.5">
      <c r="A282" t="s">
        <v>46</v>
      </c>
      <c r="E282" s="29" t="s">
        <v>602</v>
      </c>
    </row>
    <row r="283" spans="1:16" ht="12.75">
      <c r="A283" s="18" t="s">
        <v>38</v>
      </c>
      <c s="23" t="s">
        <v>603</v>
      </c>
      <c s="23" t="s">
        <v>604</v>
      </c>
      <c s="18" t="s">
        <v>40</v>
      </c>
      <c s="24" t="s">
        <v>605</v>
      </c>
      <c s="25" t="s">
        <v>107</v>
      </c>
      <c s="26">
        <v>142.22</v>
      </c>
      <c s="27">
        <v>0</v>
      </c>
      <c s="27">
        <f>ROUND(ROUND(H283,2)*ROUND(G283,3),2)</f>
      </c>
      <c r="O283">
        <f>(I283*21)/100</f>
      </c>
      <c t="s">
        <v>16</v>
      </c>
    </row>
    <row r="284" spans="1:5" ht="25.5">
      <c r="A284" s="28" t="s">
        <v>43</v>
      </c>
      <c r="E284" s="29" t="s">
        <v>606</v>
      </c>
    </row>
    <row r="285" spans="1:5" ht="102">
      <c r="A285" s="30" t="s">
        <v>45</v>
      </c>
      <c r="E285" s="31" t="s">
        <v>607</v>
      </c>
    </row>
    <row r="286" spans="1:5" ht="63.75">
      <c r="A286" t="s">
        <v>46</v>
      </c>
      <c r="E286" s="29" t="s">
        <v>608</v>
      </c>
    </row>
    <row r="287" spans="1:16" ht="12.75">
      <c r="A287" s="18" t="s">
        <v>38</v>
      </c>
      <c s="23" t="s">
        <v>609</v>
      </c>
      <c s="23" t="s">
        <v>610</v>
      </c>
      <c s="18" t="s">
        <v>40</v>
      </c>
      <c s="24" t="s">
        <v>611</v>
      </c>
      <c s="25" t="s">
        <v>95</v>
      </c>
      <c s="26">
        <v>20</v>
      </c>
      <c s="27">
        <v>0</v>
      </c>
      <c s="27">
        <f>ROUND(ROUND(H287,2)*ROUND(G287,3),2)</f>
      </c>
      <c r="O287">
        <f>(I287*21)/100</f>
      </c>
      <c t="s">
        <v>16</v>
      </c>
    </row>
    <row r="288" spans="1:5" ht="51">
      <c r="A288" s="28" t="s">
        <v>43</v>
      </c>
      <c r="E288" s="29" t="s">
        <v>612</v>
      </c>
    </row>
    <row r="289" spans="1:5" ht="102">
      <c r="A289" s="30" t="s">
        <v>45</v>
      </c>
      <c r="E289" s="31" t="s">
        <v>613</v>
      </c>
    </row>
    <row r="290" spans="1:5" ht="63.75">
      <c r="A290" t="s">
        <v>46</v>
      </c>
      <c r="E290" s="29" t="s">
        <v>614</v>
      </c>
    </row>
    <row r="291" spans="1:16" ht="12.75">
      <c r="A291" s="18" t="s">
        <v>38</v>
      </c>
      <c s="23" t="s">
        <v>615</v>
      </c>
      <c s="23" t="s">
        <v>616</v>
      </c>
      <c s="18" t="s">
        <v>40</v>
      </c>
      <c s="24" t="s">
        <v>617</v>
      </c>
      <c s="25" t="s">
        <v>107</v>
      </c>
      <c s="26">
        <v>4.9</v>
      </c>
      <c s="27">
        <v>0</v>
      </c>
      <c s="27">
        <f>ROUND(ROUND(H291,2)*ROUND(G291,3),2)</f>
      </c>
      <c r="O291">
        <f>(I291*21)/100</f>
      </c>
      <c t="s">
        <v>16</v>
      </c>
    </row>
    <row r="292" spans="1:5" ht="25.5">
      <c r="A292" s="28" t="s">
        <v>43</v>
      </c>
      <c r="E292" s="29" t="s">
        <v>618</v>
      </c>
    </row>
    <row r="293" spans="1:5" ht="12.75">
      <c r="A293" s="30" t="s">
        <v>45</v>
      </c>
      <c r="E293" s="31" t="s">
        <v>619</v>
      </c>
    </row>
    <row r="294" spans="1:5" ht="25.5">
      <c r="A294" t="s">
        <v>46</v>
      </c>
      <c r="E294" s="29" t="s">
        <v>620</v>
      </c>
    </row>
    <row r="295" spans="1:16" ht="12.75">
      <c r="A295" s="18" t="s">
        <v>38</v>
      </c>
      <c s="23" t="s">
        <v>621</v>
      </c>
      <c s="23" t="s">
        <v>622</v>
      </c>
      <c s="18" t="s">
        <v>40</v>
      </c>
      <c s="24" t="s">
        <v>623</v>
      </c>
      <c s="25" t="s">
        <v>160</v>
      </c>
      <c s="26">
        <v>5693.5</v>
      </c>
      <c s="27">
        <v>0</v>
      </c>
      <c s="27">
        <f>ROUND(ROUND(H295,2)*ROUND(G295,3),2)</f>
      </c>
      <c r="O295">
        <f>(I295*21)/100</f>
      </c>
      <c t="s">
        <v>16</v>
      </c>
    </row>
    <row r="296" spans="1:5" ht="12.75">
      <c r="A296" s="28" t="s">
        <v>43</v>
      </c>
      <c r="E296" s="29" t="s">
        <v>213</v>
      </c>
    </row>
    <row r="297" spans="1:5" ht="12.75">
      <c r="A297" s="30" t="s">
        <v>45</v>
      </c>
      <c r="E297" s="31" t="s">
        <v>624</v>
      </c>
    </row>
    <row r="298" spans="1:5" ht="25.5">
      <c r="A298" t="s">
        <v>46</v>
      </c>
      <c r="E298" s="29" t="s">
        <v>625</v>
      </c>
    </row>
    <row r="299" spans="1:16" ht="12.75">
      <c r="A299" s="18" t="s">
        <v>38</v>
      </c>
      <c s="23" t="s">
        <v>626</v>
      </c>
      <c s="23" t="s">
        <v>335</v>
      </c>
      <c s="18" t="s">
        <v>57</v>
      </c>
      <c s="24" t="s">
        <v>336</v>
      </c>
      <c s="25" t="s">
        <v>113</v>
      </c>
      <c s="26">
        <v>53.25</v>
      </c>
      <c s="27">
        <v>0</v>
      </c>
      <c s="27">
        <f>ROUND(ROUND(H299,2)*ROUND(G299,3),2)</f>
      </c>
      <c r="O299">
        <f>(I299*21)/100</f>
      </c>
      <c t="s">
        <v>16</v>
      </c>
    </row>
    <row r="300" spans="1:5" ht="51">
      <c r="A300" s="28" t="s">
        <v>43</v>
      </c>
      <c r="E300" s="29" t="s">
        <v>627</v>
      </c>
    </row>
    <row r="301" spans="1:5" ht="102">
      <c r="A301" s="30" t="s">
        <v>45</v>
      </c>
      <c r="E301" s="31" t="s">
        <v>628</v>
      </c>
    </row>
    <row r="302" spans="1:5" ht="102">
      <c r="A302" t="s">
        <v>46</v>
      </c>
      <c r="E302" s="29" t="s">
        <v>338</v>
      </c>
    </row>
    <row r="303" spans="1:16" ht="12.75">
      <c r="A303" s="18" t="s">
        <v>38</v>
      </c>
      <c s="23" t="s">
        <v>629</v>
      </c>
      <c s="23" t="s">
        <v>630</v>
      </c>
      <c s="18" t="s">
        <v>57</v>
      </c>
      <c s="24" t="s">
        <v>631</v>
      </c>
      <c s="25" t="s">
        <v>107</v>
      </c>
      <c s="26">
        <v>142.22</v>
      </c>
      <c s="27">
        <v>0</v>
      </c>
      <c s="27">
        <f>ROUND(ROUND(H303,2)*ROUND(G303,3),2)</f>
      </c>
      <c r="O303">
        <f>(I303*21)/100</f>
      </c>
      <c t="s">
        <v>16</v>
      </c>
    </row>
    <row r="304" spans="1:5" ht="25.5">
      <c r="A304" s="28" t="s">
        <v>43</v>
      </c>
      <c r="E304" s="29" t="s">
        <v>632</v>
      </c>
    </row>
    <row r="305" spans="1:5" ht="89.25">
      <c r="A305" s="30" t="s">
        <v>45</v>
      </c>
      <c r="E305" s="31" t="s">
        <v>633</v>
      </c>
    </row>
    <row r="306" spans="1:5" ht="114.75">
      <c r="A306" t="s">
        <v>46</v>
      </c>
      <c r="E306" s="29" t="s">
        <v>634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635</v>
      </c>
      <c s="32">
        <f>0+I8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635</v>
      </c>
      <c s="5"/>
      <c s="14" t="s">
        <v>636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33</v>
      </c>
      <c s="19"/>
      <c s="21" t="s">
        <v>312</v>
      </c>
      <c s="19"/>
      <c s="19"/>
      <c s="19"/>
      <c s="22">
        <f>0+Q8</f>
      </c>
      <c r="O8">
        <f>0+R8</f>
      </c>
      <c r="Q8">
        <f>0+I9+I13+I17+I21+I25+I29+I33+I37+I41+I45+I49+I53+I57+I61+I65+I69+I73+I77+I81+I85+I89+I93+I97+I101</f>
      </c>
      <c>
        <f>0+O9+O13+O17+O21+O25+O29+O33+O37+O41+O45+O49+O53+O57+O61+O65+O69+O73+O77+O81+O85+O89+O93+O97+O101</f>
      </c>
    </row>
    <row r="9" spans="1:16" ht="25.5">
      <c r="A9" s="18" t="s">
        <v>38</v>
      </c>
      <c s="23" t="s">
        <v>22</v>
      </c>
      <c s="23" t="s">
        <v>637</v>
      </c>
      <c s="18" t="s">
        <v>40</v>
      </c>
      <c s="24" t="s">
        <v>638</v>
      </c>
      <c s="25" t="s">
        <v>107</v>
      </c>
      <c s="26">
        <v>40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639</v>
      </c>
    </row>
    <row r="11" spans="1:5" ht="12.75">
      <c r="A11" s="30" t="s">
        <v>45</v>
      </c>
      <c r="E11" s="31" t="s">
        <v>40</v>
      </c>
    </row>
    <row r="12" spans="1:5" ht="76.5">
      <c r="A12" t="s">
        <v>46</v>
      </c>
      <c r="E12" s="29" t="s">
        <v>640</v>
      </c>
    </row>
    <row r="13" spans="1:16" ht="12.75">
      <c r="A13" s="18" t="s">
        <v>38</v>
      </c>
      <c s="23" t="s">
        <v>16</v>
      </c>
      <c s="23" t="s">
        <v>641</v>
      </c>
      <c s="18" t="s">
        <v>40</v>
      </c>
      <c s="24" t="s">
        <v>642</v>
      </c>
      <c s="25" t="s">
        <v>107</v>
      </c>
      <c s="26">
        <v>40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639</v>
      </c>
    </row>
    <row r="15" spans="1:5" ht="12.75">
      <c r="A15" s="30" t="s">
        <v>45</v>
      </c>
      <c r="E15" s="31" t="s">
        <v>40</v>
      </c>
    </row>
    <row r="16" spans="1:5" ht="38.25">
      <c r="A16" t="s">
        <v>46</v>
      </c>
      <c r="E16" s="29" t="s">
        <v>324</v>
      </c>
    </row>
    <row r="17" spans="1:16" ht="12.75">
      <c r="A17" s="18" t="s">
        <v>38</v>
      </c>
      <c s="23" t="s">
        <v>15</v>
      </c>
      <c s="23" t="s">
        <v>643</v>
      </c>
      <c s="18" t="s">
        <v>40</v>
      </c>
      <c s="24" t="s">
        <v>644</v>
      </c>
      <c s="25" t="s">
        <v>645</v>
      </c>
      <c s="26">
        <v>3080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639</v>
      </c>
    </row>
    <row r="19" spans="1:5" ht="12.75">
      <c r="A19" s="30" t="s">
        <v>45</v>
      </c>
      <c r="E19" s="31" t="s">
        <v>646</v>
      </c>
    </row>
    <row r="20" spans="1:5" ht="25.5">
      <c r="A20" t="s">
        <v>46</v>
      </c>
      <c r="E20" s="29" t="s">
        <v>647</v>
      </c>
    </row>
    <row r="21" spans="1:16" ht="25.5">
      <c r="A21" s="18" t="s">
        <v>38</v>
      </c>
      <c s="23" t="s">
        <v>26</v>
      </c>
      <c s="23" t="s">
        <v>648</v>
      </c>
      <c s="18" t="s">
        <v>40</v>
      </c>
      <c s="24" t="s">
        <v>649</v>
      </c>
      <c s="25" t="s">
        <v>95</v>
      </c>
      <c s="26">
        <v>10</v>
      </c>
      <c s="27">
        <v>0</v>
      </c>
      <c s="27">
        <f>ROUND(ROUND(H21,2)*ROUND(G21,3),2)</f>
      </c>
      <c r="O21">
        <f>(I21*21)/100</f>
      </c>
      <c t="s">
        <v>16</v>
      </c>
    </row>
    <row r="22" spans="1:5" ht="25.5">
      <c r="A22" s="28" t="s">
        <v>43</v>
      </c>
      <c r="E22" s="29" t="s">
        <v>650</v>
      </c>
    </row>
    <row r="23" spans="1:5" ht="89.25">
      <c r="A23" s="30" t="s">
        <v>45</v>
      </c>
      <c r="E23" s="31" t="s">
        <v>651</v>
      </c>
    </row>
    <row r="24" spans="1:5" ht="63.75">
      <c r="A24" t="s">
        <v>46</v>
      </c>
      <c r="E24" s="29" t="s">
        <v>652</v>
      </c>
    </row>
    <row r="25" spans="1:16" ht="12.75">
      <c r="A25" s="18" t="s">
        <v>38</v>
      </c>
      <c s="23" t="s">
        <v>28</v>
      </c>
      <c s="23" t="s">
        <v>553</v>
      </c>
      <c s="18" t="s">
        <v>40</v>
      </c>
      <c s="24" t="s">
        <v>554</v>
      </c>
      <c s="25" t="s">
        <v>95</v>
      </c>
      <c s="26">
        <v>10</v>
      </c>
      <c s="27">
        <v>0</v>
      </c>
      <c s="27">
        <f>ROUND(ROUND(H25,2)*ROUND(G25,3),2)</f>
      </c>
      <c r="O25">
        <f>(I25*21)/100</f>
      </c>
      <c t="s">
        <v>16</v>
      </c>
    </row>
    <row r="26" spans="1:5" ht="25.5">
      <c r="A26" s="28" t="s">
        <v>43</v>
      </c>
      <c r="E26" s="29" t="s">
        <v>650</v>
      </c>
    </row>
    <row r="27" spans="1:5" ht="12.75">
      <c r="A27" s="30" t="s">
        <v>45</v>
      </c>
      <c r="E27" s="31" t="s">
        <v>653</v>
      </c>
    </row>
    <row r="28" spans="1:5" ht="25.5">
      <c r="A28" t="s">
        <v>46</v>
      </c>
      <c r="E28" s="29" t="s">
        <v>556</v>
      </c>
    </row>
    <row r="29" spans="1:16" ht="12.75">
      <c r="A29" s="18" t="s">
        <v>38</v>
      </c>
      <c s="23" t="s">
        <v>30</v>
      </c>
      <c s="23" t="s">
        <v>654</v>
      </c>
      <c s="18" t="s">
        <v>40</v>
      </c>
      <c s="24" t="s">
        <v>655</v>
      </c>
      <c s="25" t="s">
        <v>656</v>
      </c>
      <c s="26">
        <v>770</v>
      </c>
      <c s="27">
        <v>0</v>
      </c>
      <c s="27">
        <f>ROUND(ROUND(H29,2)*ROUND(G29,3),2)</f>
      </c>
      <c r="O29">
        <f>(I29*21)/100</f>
      </c>
      <c t="s">
        <v>16</v>
      </c>
    </row>
    <row r="30" spans="1:5" ht="12.75">
      <c r="A30" s="28" t="s">
        <v>43</v>
      </c>
      <c r="E30" s="29" t="s">
        <v>657</v>
      </c>
    </row>
    <row r="31" spans="1:5" ht="12.75">
      <c r="A31" s="30" t="s">
        <v>45</v>
      </c>
      <c r="E31" s="31" t="s">
        <v>658</v>
      </c>
    </row>
    <row r="32" spans="1:5" ht="25.5">
      <c r="A32" t="s">
        <v>46</v>
      </c>
      <c r="E32" s="29" t="s">
        <v>659</v>
      </c>
    </row>
    <row r="33" spans="1:16" ht="12.75">
      <c r="A33" s="18" t="s">
        <v>38</v>
      </c>
      <c s="23" t="s">
        <v>69</v>
      </c>
      <c s="23" t="s">
        <v>660</v>
      </c>
      <c s="18" t="s">
        <v>40</v>
      </c>
      <c s="24" t="s">
        <v>661</v>
      </c>
      <c s="25" t="s">
        <v>95</v>
      </c>
      <c s="26">
        <v>14</v>
      </c>
      <c s="27">
        <v>0</v>
      </c>
      <c s="27">
        <f>ROUND(ROUND(H33,2)*ROUND(G33,3),2)</f>
      </c>
      <c r="O33">
        <f>(I33*21)/100</f>
      </c>
      <c t="s">
        <v>16</v>
      </c>
    </row>
    <row r="34" spans="1:5" ht="25.5">
      <c r="A34" s="28" t="s">
        <v>43</v>
      </c>
      <c r="E34" s="29" t="s">
        <v>650</v>
      </c>
    </row>
    <row r="35" spans="1:5" ht="12.75">
      <c r="A35" s="30" t="s">
        <v>45</v>
      </c>
      <c r="E35" s="31" t="s">
        <v>662</v>
      </c>
    </row>
    <row r="36" spans="1:5" ht="63.75">
      <c r="A36" t="s">
        <v>46</v>
      </c>
      <c r="E36" s="29" t="s">
        <v>663</v>
      </c>
    </row>
    <row r="37" spans="1:16" ht="12.75">
      <c r="A37" s="18" t="s">
        <v>38</v>
      </c>
      <c s="23" t="s">
        <v>73</v>
      </c>
      <c s="23" t="s">
        <v>570</v>
      </c>
      <c s="18" t="s">
        <v>40</v>
      </c>
      <c s="24" t="s">
        <v>571</v>
      </c>
      <c s="25" t="s">
        <v>95</v>
      </c>
      <c s="26">
        <v>14</v>
      </c>
      <c s="27">
        <v>0</v>
      </c>
      <c s="27">
        <f>ROUND(ROUND(H37,2)*ROUND(G37,3),2)</f>
      </c>
      <c r="O37">
        <f>(I37*21)/100</f>
      </c>
      <c t="s">
        <v>16</v>
      </c>
    </row>
    <row r="38" spans="1:5" ht="25.5">
      <c r="A38" s="28" t="s">
        <v>43</v>
      </c>
      <c r="E38" s="29" t="s">
        <v>650</v>
      </c>
    </row>
    <row r="39" spans="1:5" ht="12.75">
      <c r="A39" s="30" t="s">
        <v>45</v>
      </c>
      <c r="E39" s="31" t="s">
        <v>662</v>
      </c>
    </row>
    <row r="40" spans="1:5" ht="25.5">
      <c r="A40" t="s">
        <v>46</v>
      </c>
      <c r="E40" s="29" t="s">
        <v>556</v>
      </c>
    </row>
    <row r="41" spans="1:16" ht="12.75">
      <c r="A41" s="18" t="s">
        <v>38</v>
      </c>
      <c s="23" t="s">
        <v>33</v>
      </c>
      <c s="23" t="s">
        <v>664</v>
      </c>
      <c s="18" t="s">
        <v>40</v>
      </c>
      <c s="24" t="s">
        <v>665</v>
      </c>
      <c s="25" t="s">
        <v>656</v>
      </c>
      <c s="26">
        <v>1078</v>
      </c>
      <c s="27">
        <v>0</v>
      </c>
      <c s="27">
        <f>ROUND(ROUND(H41,2)*ROUND(G41,3),2)</f>
      </c>
      <c r="O41">
        <f>(I41*21)/100</f>
      </c>
      <c t="s">
        <v>16</v>
      </c>
    </row>
    <row r="42" spans="1:5" ht="12.75">
      <c r="A42" s="28" t="s">
        <v>43</v>
      </c>
      <c r="E42" s="29" t="s">
        <v>657</v>
      </c>
    </row>
    <row r="43" spans="1:5" ht="12.75">
      <c r="A43" s="30" t="s">
        <v>45</v>
      </c>
      <c r="E43" s="31" t="s">
        <v>666</v>
      </c>
    </row>
    <row r="44" spans="1:5" ht="25.5">
      <c r="A44" t="s">
        <v>46</v>
      </c>
      <c r="E44" s="29" t="s">
        <v>667</v>
      </c>
    </row>
    <row r="45" spans="1:16" ht="12.75">
      <c r="A45" s="18" t="s">
        <v>38</v>
      </c>
      <c s="23" t="s">
        <v>35</v>
      </c>
      <c s="23" t="s">
        <v>668</v>
      </c>
      <c s="18" t="s">
        <v>40</v>
      </c>
      <c s="24" t="s">
        <v>669</v>
      </c>
      <c s="25" t="s">
        <v>95</v>
      </c>
      <c s="26">
        <v>2</v>
      </c>
      <c s="27">
        <v>0</v>
      </c>
      <c s="27">
        <f>ROUND(ROUND(H45,2)*ROUND(G45,3),2)</f>
      </c>
      <c r="O45">
        <f>(I45*21)/100</f>
      </c>
      <c t="s">
        <v>16</v>
      </c>
    </row>
    <row r="46" spans="1:5" ht="25.5">
      <c r="A46" s="28" t="s">
        <v>43</v>
      </c>
      <c r="E46" s="29" t="s">
        <v>650</v>
      </c>
    </row>
    <row r="47" spans="1:5" ht="12.75">
      <c r="A47" s="30" t="s">
        <v>45</v>
      </c>
      <c r="E47" s="31" t="s">
        <v>670</v>
      </c>
    </row>
    <row r="48" spans="1:5" ht="76.5">
      <c r="A48" t="s">
        <v>46</v>
      </c>
      <c r="E48" s="29" t="s">
        <v>671</v>
      </c>
    </row>
    <row r="49" spans="1:16" ht="12.75">
      <c r="A49" s="18" t="s">
        <v>38</v>
      </c>
      <c s="23" t="s">
        <v>80</v>
      </c>
      <c s="23" t="s">
        <v>672</v>
      </c>
      <c s="18" t="s">
        <v>40</v>
      </c>
      <c s="24" t="s">
        <v>673</v>
      </c>
      <c s="25" t="s">
        <v>95</v>
      </c>
      <c s="26">
        <v>2</v>
      </c>
      <c s="27">
        <v>0</v>
      </c>
      <c s="27">
        <f>ROUND(ROUND(H49,2)*ROUND(G49,3),2)</f>
      </c>
      <c r="O49">
        <f>(I49*21)/100</f>
      </c>
      <c t="s">
        <v>16</v>
      </c>
    </row>
    <row r="50" spans="1:5" ht="25.5">
      <c r="A50" s="28" t="s">
        <v>43</v>
      </c>
      <c r="E50" s="29" t="s">
        <v>650</v>
      </c>
    </row>
    <row r="51" spans="1:5" ht="12.75">
      <c r="A51" s="30" t="s">
        <v>45</v>
      </c>
      <c r="E51" s="31" t="s">
        <v>670</v>
      </c>
    </row>
    <row r="52" spans="1:5" ht="25.5">
      <c r="A52" t="s">
        <v>46</v>
      </c>
      <c r="E52" s="29" t="s">
        <v>674</v>
      </c>
    </row>
    <row r="53" spans="1:16" ht="12.75">
      <c r="A53" s="18" t="s">
        <v>38</v>
      </c>
      <c s="23" t="s">
        <v>140</v>
      </c>
      <c s="23" t="s">
        <v>675</v>
      </c>
      <c s="18" t="s">
        <v>40</v>
      </c>
      <c s="24" t="s">
        <v>676</v>
      </c>
      <c s="25" t="s">
        <v>656</v>
      </c>
      <c s="26">
        <v>154</v>
      </c>
      <c s="27">
        <v>0</v>
      </c>
      <c s="27">
        <f>ROUND(ROUND(H53,2)*ROUND(G53,3),2)</f>
      </c>
      <c r="O53">
        <f>(I53*21)/100</f>
      </c>
      <c t="s">
        <v>16</v>
      </c>
    </row>
    <row r="54" spans="1:5" ht="12.75">
      <c r="A54" s="28" t="s">
        <v>43</v>
      </c>
      <c r="E54" s="29" t="s">
        <v>657</v>
      </c>
    </row>
    <row r="55" spans="1:5" ht="12.75">
      <c r="A55" s="30" t="s">
        <v>45</v>
      </c>
      <c r="E55" s="31" t="s">
        <v>677</v>
      </c>
    </row>
    <row r="56" spans="1:5" ht="25.5">
      <c r="A56" t="s">
        <v>46</v>
      </c>
      <c r="E56" s="29" t="s">
        <v>678</v>
      </c>
    </row>
    <row r="57" spans="1:16" ht="12.75">
      <c r="A57" s="18" t="s">
        <v>38</v>
      </c>
      <c s="23" t="s">
        <v>146</v>
      </c>
      <c s="23" t="s">
        <v>679</v>
      </c>
      <c s="18" t="s">
        <v>40</v>
      </c>
      <c s="24" t="s">
        <v>680</v>
      </c>
      <c s="25" t="s">
        <v>95</v>
      </c>
      <c s="26">
        <v>1</v>
      </c>
      <c s="27">
        <v>0</v>
      </c>
      <c s="27">
        <f>ROUND(ROUND(H57,2)*ROUND(G57,3),2)</f>
      </c>
      <c r="O57">
        <f>(I57*21)/100</f>
      </c>
      <c t="s">
        <v>16</v>
      </c>
    </row>
    <row r="58" spans="1:5" ht="25.5">
      <c r="A58" s="28" t="s">
        <v>43</v>
      </c>
      <c r="E58" s="29" t="s">
        <v>650</v>
      </c>
    </row>
    <row r="59" spans="1:5" ht="12.75">
      <c r="A59" s="30" t="s">
        <v>45</v>
      </c>
      <c r="E59" s="31" t="s">
        <v>681</v>
      </c>
    </row>
    <row r="60" spans="1:5" ht="76.5">
      <c r="A60" t="s">
        <v>46</v>
      </c>
      <c r="E60" s="29" t="s">
        <v>671</v>
      </c>
    </row>
    <row r="61" spans="1:16" ht="12.75">
      <c r="A61" s="18" t="s">
        <v>38</v>
      </c>
      <c s="23" t="s">
        <v>151</v>
      </c>
      <c s="23" t="s">
        <v>682</v>
      </c>
      <c s="18" t="s">
        <v>40</v>
      </c>
      <c s="24" t="s">
        <v>683</v>
      </c>
      <c s="25" t="s">
        <v>95</v>
      </c>
      <c s="26">
        <v>1</v>
      </c>
      <c s="27">
        <v>0</v>
      </c>
      <c s="27">
        <f>ROUND(ROUND(H61,2)*ROUND(G61,3),2)</f>
      </c>
      <c r="O61">
        <f>(I61*21)/100</f>
      </c>
      <c t="s">
        <v>16</v>
      </c>
    </row>
    <row r="62" spans="1:5" ht="25.5">
      <c r="A62" s="28" t="s">
        <v>43</v>
      </c>
      <c r="E62" s="29" t="s">
        <v>650</v>
      </c>
    </row>
    <row r="63" spans="1:5" ht="12.75">
      <c r="A63" s="30" t="s">
        <v>45</v>
      </c>
      <c r="E63" s="31" t="s">
        <v>681</v>
      </c>
    </row>
    <row r="64" spans="1:5" ht="25.5">
      <c r="A64" t="s">
        <v>46</v>
      </c>
      <c r="E64" s="29" t="s">
        <v>674</v>
      </c>
    </row>
    <row r="65" spans="1:16" ht="12.75">
      <c r="A65" s="18" t="s">
        <v>38</v>
      </c>
      <c s="23" t="s">
        <v>157</v>
      </c>
      <c s="23" t="s">
        <v>684</v>
      </c>
      <c s="18" t="s">
        <v>40</v>
      </c>
      <c s="24" t="s">
        <v>685</v>
      </c>
      <c s="25" t="s">
        <v>656</v>
      </c>
      <c s="26">
        <v>77</v>
      </c>
      <c s="27">
        <v>0</v>
      </c>
      <c s="27">
        <f>ROUND(ROUND(H65,2)*ROUND(G65,3),2)</f>
      </c>
      <c r="O65">
        <f>(I65*21)/100</f>
      </c>
      <c t="s">
        <v>16</v>
      </c>
    </row>
    <row r="66" spans="1:5" ht="12.75">
      <c r="A66" s="28" t="s">
        <v>43</v>
      </c>
      <c r="E66" s="29" t="s">
        <v>40</v>
      </c>
    </row>
    <row r="67" spans="1:5" ht="12.75">
      <c r="A67" s="30" t="s">
        <v>45</v>
      </c>
      <c r="E67" s="31" t="s">
        <v>686</v>
      </c>
    </row>
    <row r="68" spans="1:5" ht="25.5">
      <c r="A68" t="s">
        <v>46</v>
      </c>
      <c r="E68" s="29" t="s">
        <v>678</v>
      </c>
    </row>
    <row r="69" spans="1:16" ht="12.75">
      <c r="A69" s="18" t="s">
        <v>38</v>
      </c>
      <c s="23" t="s">
        <v>164</v>
      </c>
      <c s="23" t="s">
        <v>687</v>
      </c>
      <c s="18" t="s">
        <v>40</v>
      </c>
      <c s="24" t="s">
        <v>688</v>
      </c>
      <c s="25" t="s">
        <v>95</v>
      </c>
      <c s="26">
        <v>2</v>
      </c>
      <c s="27">
        <v>0</v>
      </c>
      <c s="27">
        <f>ROUND(ROUND(H69,2)*ROUND(G69,3),2)</f>
      </c>
      <c r="O69">
        <f>(I69*21)/100</f>
      </c>
      <c t="s">
        <v>16</v>
      </c>
    </row>
    <row r="70" spans="1:5" ht="25.5">
      <c r="A70" s="28" t="s">
        <v>43</v>
      </c>
      <c r="E70" s="29" t="s">
        <v>650</v>
      </c>
    </row>
    <row r="71" spans="1:5" ht="12.75">
      <c r="A71" s="30" t="s">
        <v>45</v>
      </c>
      <c r="E71" s="31" t="s">
        <v>670</v>
      </c>
    </row>
    <row r="72" spans="1:5" ht="63.75">
      <c r="A72" t="s">
        <v>46</v>
      </c>
      <c r="E72" s="29" t="s">
        <v>689</v>
      </c>
    </row>
    <row r="73" spans="1:16" ht="12.75">
      <c r="A73" s="18" t="s">
        <v>38</v>
      </c>
      <c s="23" t="s">
        <v>170</v>
      </c>
      <c s="23" t="s">
        <v>690</v>
      </c>
      <c s="18" t="s">
        <v>40</v>
      </c>
      <c s="24" t="s">
        <v>691</v>
      </c>
      <c s="25" t="s">
        <v>95</v>
      </c>
      <c s="26">
        <v>2</v>
      </c>
      <c s="27">
        <v>0</v>
      </c>
      <c s="27">
        <f>ROUND(ROUND(H73,2)*ROUND(G73,3),2)</f>
      </c>
      <c r="O73">
        <f>(I73*21)/100</f>
      </c>
      <c t="s">
        <v>16</v>
      </c>
    </row>
    <row r="74" spans="1:5" ht="25.5">
      <c r="A74" s="28" t="s">
        <v>43</v>
      </c>
      <c r="E74" s="29" t="s">
        <v>650</v>
      </c>
    </row>
    <row r="75" spans="1:5" ht="12.75">
      <c r="A75" s="30" t="s">
        <v>45</v>
      </c>
      <c r="E75" s="31" t="s">
        <v>670</v>
      </c>
    </row>
    <row r="76" spans="1:5" ht="25.5">
      <c r="A76" t="s">
        <v>46</v>
      </c>
      <c r="E76" s="29" t="s">
        <v>674</v>
      </c>
    </row>
    <row r="77" spans="1:16" ht="12.75">
      <c r="A77" s="18" t="s">
        <v>38</v>
      </c>
      <c s="23" t="s">
        <v>176</v>
      </c>
      <c s="23" t="s">
        <v>692</v>
      </c>
      <c s="18" t="s">
        <v>40</v>
      </c>
      <c s="24" t="s">
        <v>693</v>
      </c>
      <c s="25" t="s">
        <v>656</v>
      </c>
      <c s="26">
        <v>154</v>
      </c>
      <c s="27">
        <v>0</v>
      </c>
      <c s="27">
        <f>ROUND(ROUND(H77,2)*ROUND(G77,3),2)</f>
      </c>
      <c r="O77">
        <f>(I77*21)/100</f>
      </c>
      <c t="s">
        <v>16</v>
      </c>
    </row>
    <row r="78" spans="1:5" ht="12.75">
      <c r="A78" s="28" t="s">
        <v>43</v>
      </c>
      <c r="E78" s="29" t="s">
        <v>657</v>
      </c>
    </row>
    <row r="79" spans="1:5" ht="12.75">
      <c r="A79" s="30" t="s">
        <v>45</v>
      </c>
      <c r="E79" s="31" t="s">
        <v>677</v>
      </c>
    </row>
    <row r="80" spans="1:5" ht="25.5">
      <c r="A80" t="s">
        <v>46</v>
      </c>
      <c r="E80" s="29" t="s">
        <v>678</v>
      </c>
    </row>
    <row r="81" spans="1:16" ht="12.75">
      <c r="A81" s="18" t="s">
        <v>38</v>
      </c>
      <c s="23" t="s">
        <v>181</v>
      </c>
      <c s="23" t="s">
        <v>694</v>
      </c>
      <c s="18" t="s">
        <v>40</v>
      </c>
      <c s="24" t="s">
        <v>695</v>
      </c>
      <c s="25" t="s">
        <v>95</v>
      </c>
      <c s="26">
        <v>75</v>
      </c>
      <c s="27">
        <v>0</v>
      </c>
      <c s="27">
        <f>ROUND(ROUND(H81,2)*ROUND(G81,3),2)</f>
      </c>
      <c r="O81">
        <f>(I81*21)/100</f>
      </c>
      <c t="s">
        <v>16</v>
      </c>
    </row>
    <row r="82" spans="1:5" ht="25.5">
      <c r="A82" s="28" t="s">
        <v>43</v>
      </c>
      <c r="E82" s="29" t="s">
        <v>650</v>
      </c>
    </row>
    <row r="83" spans="1:5" ht="12.75">
      <c r="A83" s="30" t="s">
        <v>45</v>
      </c>
      <c r="E83" s="31" t="s">
        <v>696</v>
      </c>
    </row>
    <row r="84" spans="1:5" ht="63.75">
      <c r="A84" t="s">
        <v>46</v>
      </c>
      <c r="E84" s="29" t="s">
        <v>689</v>
      </c>
    </row>
    <row r="85" spans="1:16" ht="12.75">
      <c r="A85" s="18" t="s">
        <v>38</v>
      </c>
      <c s="23" t="s">
        <v>187</v>
      </c>
      <c s="23" t="s">
        <v>697</v>
      </c>
      <c s="18" t="s">
        <v>40</v>
      </c>
      <c s="24" t="s">
        <v>698</v>
      </c>
      <c s="25" t="s">
        <v>95</v>
      </c>
      <c s="26">
        <v>75</v>
      </c>
      <c s="27">
        <v>0</v>
      </c>
      <c s="27">
        <f>ROUND(ROUND(H85,2)*ROUND(G85,3),2)</f>
      </c>
      <c r="O85">
        <f>(I85*21)/100</f>
      </c>
      <c t="s">
        <v>16</v>
      </c>
    </row>
    <row r="86" spans="1:5" ht="25.5">
      <c r="A86" s="28" t="s">
        <v>43</v>
      </c>
      <c r="E86" s="29" t="s">
        <v>650</v>
      </c>
    </row>
    <row r="87" spans="1:5" ht="12.75">
      <c r="A87" s="30" t="s">
        <v>45</v>
      </c>
      <c r="E87" s="31" t="s">
        <v>699</v>
      </c>
    </row>
    <row r="88" spans="1:5" ht="25.5">
      <c r="A88" t="s">
        <v>46</v>
      </c>
      <c r="E88" s="29" t="s">
        <v>674</v>
      </c>
    </row>
    <row r="89" spans="1:16" ht="12.75">
      <c r="A89" s="18" t="s">
        <v>38</v>
      </c>
      <c s="23" t="s">
        <v>191</v>
      </c>
      <c s="23" t="s">
        <v>700</v>
      </c>
      <c s="18" t="s">
        <v>40</v>
      </c>
      <c s="24" t="s">
        <v>701</v>
      </c>
      <c s="25" t="s">
        <v>656</v>
      </c>
      <c s="26">
        <v>5775</v>
      </c>
      <c s="27">
        <v>0</v>
      </c>
      <c s="27">
        <f>ROUND(ROUND(H89,2)*ROUND(G89,3),2)</f>
      </c>
      <c r="O89">
        <f>(I89*21)/100</f>
      </c>
      <c t="s">
        <v>16</v>
      </c>
    </row>
    <row r="90" spans="1:5" ht="12.75">
      <c r="A90" s="28" t="s">
        <v>43</v>
      </c>
      <c r="E90" s="29" t="s">
        <v>657</v>
      </c>
    </row>
    <row r="91" spans="1:5" ht="12.75">
      <c r="A91" s="30" t="s">
        <v>45</v>
      </c>
      <c r="E91" s="31" t="s">
        <v>702</v>
      </c>
    </row>
    <row r="92" spans="1:5" ht="25.5">
      <c r="A92" t="s">
        <v>46</v>
      </c>
      <c r="E92" s="29" t="s">
        <v>678</v>
      </c>
    </row>
    <row r="93" spans="1:16" ht="25.5">
      <c r="A93" s="18" t="s">
        <v>38</v>
      </c>
      <c s="23" t="s">
        <v>197</v>
      </c>
      <c s="23" t="s">
        <v>703</v>
      </c>
      <c s="18" t="s">
        <v>40</v>
      </c>
      <c s="24" t="s">
        <v>704</v>
      </c>
      <c s="25" t="s">
        <v>95</v>
      </c>
      <c s="26">
        <v>89</v>
      </c>
      <c s="27">
        <v>0</v>
      </c>
      <c s="27">
        <f>ROUND(ROUND(H93,2)*ROUND(G93,3),2)</f>
      </c>
      <c r="O93">
        <f>(I93*21)/100</f>
      </c>
      <c t="s">
        <v>16</v>
      </c>
    </row>
    <row r="94" spans="1:5" ht="25.5">
      <c r="A94" s="28" t="s">
        <v>43</v>
      </c>
      <c r="E94" s="29" t="s">
        <v>650</v>
      </c>
    </row>
    <row r="95" spans="1:5" ht="12.75">
      <c r="A95" s="30" t="s">
        <v>45</v>
      </c>
      <c r="E95" s="31" t="s">
        <v>705</v>
      </c>
    </row>
    <row r="96" spans="1:5" ht="63.75">
      <c r="A96" t="s">
        <v>46</v>
      </c>
      <c r="E96" s="29" t="s">
        <v>689</v>
      </c>
    </row>
    <row r="97" spans="1:16" ht="12.75">
      <c r="A97" s="18" t="s">
        <v>38</v>
      </c>
      <c s="23" t="s">
        <v>203</v>
      </c>
      <c s="23" t="s">
        <v>706</v>
      </c>
      <c s="18" t="s">
        <v>40</v>
      </c>
      <c s="24" t="s">
        <v>707</v>
      </c>
      <c s="25" t="s">
        <v>95</v>
      </c>
      <c s="26">
        <v>89</v>
      </c>
      <c s="27">
        <v>0</v>
      </c>
      <c s="27">
        <f>ROUND(ROUND(H97,2)*ROUND(G97,3),2)</f>
      </c>
      <c r="O97">
        <f>(I97*21)/100</f>
      </c>
      <c t="s">
        <v>16</v>
      </c>
    </row>
    <row r="98" spans="1:5" ht="25.5">
      <c r="A98" s="28" t="s">
        <v>43</v>
      </c>
      <c r="E98" s="29" t="s">
        <v>650</v>
      </c>
    </row>
    <row r="99" spans="1:5" ht="12.75">
      <c r="A99" s="30" t="s">
        <v>45</v>
      </c>
      <c r="E99" s="31" t="s">
        <v>708</v>
      </c>
    </row>
    <row r="100" spans="1:5" ht="25.5">
      <c r="A100" t="s">
        <v>46</v>
      </c>
      <c r="E100" s="29" t="s">
        <v>674</v>
      </c>
    </row>
    <row r="101" spans="1:16" ht="12.75">
      <c r="A101" s="18" t="s">
        <v>38</v>
      </c>
      <c s="23" t="s">
        <v>210</v>
      </c>
      <c s="23" t="s">
        <v>709</v>
      </c>
      <c s="18" t="s">
        <v>40</v>
      </c>
      <c s="24" t="s">
        <v>710</v>
      </c>
      <c s="25" t="s">
        <v>656</v>
      </c>
      <c s="26">
        <v>6853</v>
      </c>
      <c s="27">
        <v>0</v>
      </c>
      <c s="27">
        <f>ROUND(ROUND(H101,2)*ROUND(G101,3),2)</f>
      </c>
      <c r="O101">
        <f>(I101*21)/100</f>
      </c>
      <c t="s">
        <v>16</v>
      </c>
    </row>
    <row r="102" spans="1:5" ht="12.75">
      <c r="A102" s="28" t="s">
        <v>43</v>
      </c>
      <c r="E102" s="29" t="s">
        <v>657</v>
      </c>
    </row>
    <row r="103" spans="1:5" ht="12.75">
      <c r="A103" s="30" t="s">
        <v>45</v>
      </c>
      <c r="E103" s="31" t="s">
        <v>711</v>
      </c>
    </row>
    <row r="104" spans="1:5" ht="25.5">
      <c r="A104" t="s">
        <v>46</v>
      </c>
      <c r="E104" s="29" t="s">
        <v>678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712</v>
      </c>
      <c s="32">
        <f>0+I8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712</v>
      </c>
      <c s="5"/>
      <c s="14" t="s">
        <v>713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33</v>
      </c>
      <c s="19"/>
      <c s="21" t="s">
        <v>312</v>
      </c>
      <c s="19"/>
      <c s="19"/>
      <c s="19"/>
      <c s="22">
        <f>0+Q8</f>
      </c>
      <c r="O8">
        <f>0+R8</f>
      </c>
      <c r="Q8">
        <f>0+I9+I13+I17+I21+I25+I29+I33+I37+I41+I45+I49+I53+I57+I61+I65+I69</f>
      </c>
      <c>
        <f>0+O9+O13+O17+O21+O25+O29+O33+O37+O41+O45+O49+O53+O57+O61+O65+O69</f>
      </c>
    </row>
    <row r="9" spans="1:16" ht="12.75">
      <c r="A9" s="18" t="s">
        <v>38</v>
      </c>
      <c s="23" t="s">
        <v>22</v>
      </c>
      <c s="23" t="s">
        <v>714</v>
      </c>
      <c s="18" t="s">
        <v>40</v>
      </c>
      <c s="24" t="s">
        <v>715</v>
      </c>
      <c s="25" t="s">
        <v>95</v>
      </c>
      <c s="26">
        <v>7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716</v>
      </c>
    </row>
    <row r="11" spans="1:5" ht="12.75">
      <c r="A11" s="30" t="s">
        <v>45</v>
      </c>
      <c r="E11" s="31" t="s">
        <v>717</v>
      </c>
    </row>
    <row r="12" spans="1:5" ht="38.25">
      <c r="A12" t="s">
        <v>46</v>
      </c>
      <c r="E12" s="29" t="s">
        <v>718</v>
      </c>
    </row>
    <row r="13" spans="1:16" ht="25.5">
      <c r="A13" s="18" t="s">
        <v>38</v>
      </c>
      <c s="23" t="s">
        <v>16</v>
      </c>
      <c s="23" t="s">
        <v>648</v>
      </c>
      <c s="18" t="s">
        <v>40</v>
      </c>
      <c s="24" t="s">
        <v>649</v>
      </c>
      <c s="25" t="s">
        <v>95</v>
      </c>
      <c s="26">
        <v>46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25.5">
      <c r="A14" s="28" t="s">
        <v>43</v>
      </c>
      <c r="E14" s="29" t="s">
        <v>719</v>
      </c>
    </row>
    <row r="15" spans="1:5" ht="114.75">
      <c r="A15" s="30" t="s">
        <v>45</v>
      </c>
      <c r="E15" s="31" t="s">
        <v>720</v>
      </c>
    </row>
    <row r="16" spans="1:5" ht="63.75">
      <c r="A16" t="s">
        <v>46</v>
      </c>
      <c r="E16" s="29" t="s">
        <v>652</v>
      </c>
    </row>
    <row r="17" spans="1:16" ht="12.75">
      <c r="A17" s="18" t="s">
        <v>38</v>
      </c>
      <c s="23" t="s">
        <v>15</v>
      </c>
      <c s="23" t="s">
        <v>553</v>
      </c>
      <c s="18" t="s">
        <v>40</v>
      </c>
      <c s="24" t="s">
        <v>554</v>
      </c>
      <c s="25" t="s">
        <v>95</v>
      </c>
      <c s="26">
        <v>46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25.5">
      <c r="A18" s="28" t="s">
        <v>43</v>
      </c>
      <c r="E18" s="29" t="s">
        <v>721</v>
      </c>
    </row>
    <row r="19" spans="1:5" ht="12.75">
      <c r="A19" s="30" t="s">
        <v>45</v>
      </c>
      <c r="E19" s="31" t="s">
        <v>722</v>
      </c>
    </row>
    <row r="20" spans="1:5" ht="25.5">
      <c r="A20" t="s">
        <v>46</v>
      </c>
      <c r="E20" s="29" t="s">
        <v>556</v>
      </c>
    </row>
    <row r="21" spans="1:16" ht="12.75">
      <c r="A21" s="18" t="s">
        <v>38</v>
      </c>
      <c s="23" t="s">
        <v>26</v>
      </c>
      <c s="23" t="s">
        <v>654</v>
      </c>
      <c s="18" t="s">
        <v>40</v>
      </c>
      <c s="24" t="s">
        <v>655</v>
      </c>
      <c s="25" t="s">
        <v>656</v>
      </c>
      <c s="26">
        <v>3542</v>
      </c>
      <c s="27">
        <v>0</v>
      </c>
      <c s="27">
        <f>ROUND(ROUND(H21,2)*ROUND(G21,3),2)</f>
      </c>
      <c r="O21">
        <f>(I21*21)/100</f>
      </c>
      <c t="s">
        <v>16</v>
      </c>
    </row>
    <row r="22" spans="1:5" ht="12.75">
      <c r="A22" s="28" t="s">
        <v>43</v>
      </c>
      <c r="E22" s="29" t="s">
        <v>716</v>
      </c>
    </row>
    <row r="23" spans="1:5" ht="12.75">
      <c r="A23" s="30" t="s">
        <v>45</v>
      </c>
      <c r="E23" s="31" t="s">
        <v>723</v>
      </c>
    </row>
    <row r="24" spans="1:5" ht="25.5">
      <c r="A24" t="s">
        <v>46</v>
      </c>
      <c r="E24" s="29" t="s">
        <v>659</v>
      </c>
    </row>
    <row r="25" spans="1:16" ht="25.5">
      <c r="A25" s="18" t="s">
        <v>38</v>
      </c>
      <c s="23" t="s">
        <v>28</v>
      </c>
      <c s="23" t="s">
        <v>724</v>
      </c>
      <c s="18" t="s">
        <v>40</v>
      </c>
      <c s="24" t="s">
        <v>725</v>
      </c>
      <c s="25" t="s">
        <v>95</v>
      </c>
      <c s="26">
        <v>5</v>
      </c>
      <c s="27">
        <v>0</v>
      </c>
      <c s="27">
        <f>ROUND(ROUND(H25,2)*ROUND(G25,3),2)</f>
      </c>
      <c r="O25">
        <f>(I25*21)/100</f>
      </c>
      <c t="s">
        <v>16</v>
      </c>
    </row>
    <row r="26" spans="1:5" ht="25.5">
      <c r="A26" s="28" t="s">
        <v>43</v>
      </c>
      <c r="E26" s="29" t="s">
        <v>719</v>
      </c>
    </row>
    <row r="27" spans="1:5" ht="12.75">
      <c r="A27" s="30" t="s">
        <v>45</v>
      </c>
      <c r="E27" s="31" t="s">
        <v>726</v>
      </c>
    </row>
    <row r="28" spans="1:5" ht="63.75">
      <c r="A28" t="s">
        <v>46</v>
      </c>
      <c r="E28" s="29" t="s">
        <v>652</v>
      </c>
    </row>
    <row r="29" spans="1:16" ht="12.75">
      <c r="A29" s="18" t="s">
        <v>38</v>
      </c>
      <c s="23" t="s">
        <v>30</v>
      </c>
      <c s="23" t="s">
        <v>727</v>
      </c>
      <c s="18" t="s">
        <v>40</v>
      </c>
      <c s="24" t="s">
        <v>728</v>
      </c>
      <c s="25" t="s">
        <v>95</v>
      </c>
      <c s="26">
        <v>5</v>
      </c>
      <c s="27">
        <v>0</v>
      </c>
      <c s="27">
        <f>ROUND(ROUND(H29,2)*ROUND(G29,3),2)</f>
      </c>
      <c r="O29">
        <f>(I29*21)/100</f>
      </c>
      <c t="s">
        <v>16</v>
      </c>
    </row>
    <row r="30" spans="1:5" ht="25.5">
      <c r="A30" s="28" t="s">
        <v>43</v>
      </c>
      <c r="E30" s="29" t="s">
        <v>721</v>
      </c>
    </row>
    <row r="31" spans="1:5" ht="12.75">
      <c r="A31" s="30" t="s">
        <v>45</v>
      </c>
      <c r="E31" s="31" t="s">
        <v>729</v>
      </c>
    </row>
    <row r="32" spans="1:5" ht="25.5">
      <c r="A32" t="s">
        <v>46</v>
      </c>
      <c r="E32" s="29" t="s">
        <v>556</v>
      </c>
    </row>
    <row r="33" spans="1:16" ht="12.75">
      <c r="A33" s="18" t="s">
        <v>38</v>
      </c>
      <c s="23" t="s">
        <v>69</v>
      </c>
      <c s="23" t="s">
        <v>730</v>
      </c>
      <c s="18" t="s">
        <v>40</v>
      </c>
      <c s="24" t="s">
        <v>731</v>
      </c>
      <c s="25" t="s">
        <v>656</v>
      </c>
      <c s="26">
        <v>385</v>
      </c>
      <c s="27">
        <v>0</v>
      </c>
      <c s="27">
        <f>ROUND(ROUND(H33,2)*ROUND(G33,3),2)</f>
      </c>
      <c r="O33">
        <f>(I33*21)/100</f>
      </c>
      <c t="s">
        <v>16</v>
      </c>
    </row>
    <row r="34" spans="1:5" ht="12.75">
      <c r="A34" s="28" t="s">
        <v>43</v>
      </c>
      <c r="E34" s="29" t="s">
        <v>716</v>
      </c>
    </row>
    <row r="35" spans="1:5" ht="12.75">
      <c r="A35" s="30" t="s">
        <v>45</v>
      </c>
      <c r="E35" s="31" t="s">
        <v>732</v>
      </c>
    </row>
    <row r="36" spans="1:5" ht="25.5">
      <c r="A36" t="s">
        <v>46</v>
      </c>
      <c r="E36" s="29" t="s">
        <v>659</v>
      </c>
    </row>
    <row r="37" spans="1:16" ht="12.75">
      <c r="A37" s="18" t="s">
        <v>38</v>
      </c>
      <c s="23" t="s">
        <v>73</v>
      </c>
      <c s="23" t="s">
        <v>660</v>
      </c>
      <c s="18" t="s">
        <v>40</v>
      </c>
      <c s="24" t="s">
        <v>661</v>
      </c>
      <c s="25" t="s">
        <v>95</v>
      </c>
      <c s="26">
        <v>43</v>
      </c>
      <c s="27">
        <v>0</v>
      </c>
      <c s="27">
        <f>ROUND(ROUND(H37,2)*ROUND(G37,3),2)</f>
      </c>
      <c r="O37">
        <f>(I37*21)/100</f>
      </c>
      <c t="s">
        <v>16</v>
      </c>
    </row>
    <row r="38" spans="1:5" ht="25.5">
      <c r="A38" s="28" t="s">
        <v>43</v>
      </c>
      <c r="E38" s="29" t="s">
        <v>733</v>
      </c>
    </row>
    <row r="39" spans="1:5" ht="12.75">
      <c r="A39" s="30" t="s">
        <v>45</v>
      </c>
      <c r="E39" s="31" t="s">
        <v>734</v>
      </c>
    </row>
    <row r="40" spans="1:5" ht="63.75">
      <c r="A40" t="s">
        <v>46</v>
      </c>
      <c r="E40" s="29" t="s">
        <v>663</v>
      </c>
    </row>
    <row r="41" spans="1:16" ht="12.75">
      <c r="A41" s="18" t="s">
        <v>38</v>
      </c>
      <c s="23" t="s">
        <v>33</v>
      </c>
      <c s="23" t="s">
        <v>570</v>
      </c>
      <c s="18" t="s">
        <v>40</v>
      </c>
      <c s="24" t="s">
        <v>571</v>
      </c>
      <c s="25" t="s">
        <v>95</v>
      </c>
      <c s="26">
        <v>43</v>
      </c>
      <c s="27">
        <v>0</v>
      </c>
      <c s="27">
        <f>ROUND(ROUND(H41,2)*ROUND(G41,3),2)</f>
      </c>
      <c r="O41">
        <f>(I41*21)/100</f>
      </c>
      <c t="s">
        <v>16</v>
      </c>
    </row>
    <row r="42" spans="1:5" ht="25.5">
      <c r="A42" s="28" t="s">
        <v>43</v>
      </c>
      <c r="E42" s="29" t="s">
        <v>721</v>
      </c>
    </row>
    <row r="43" spans="1:5" ht="12.75">
      <c r="A43" s="30" t="s">
        <v>45</v>
      </c>
      <c r="E43" s="31" t="s">
        <v>734</v>
      </c>
    </row>
    <row r="44" spans="1:5" ht="25.5">
      <c r="A44" t="s">
        <v>46</v>
      </c>
      <c r="E44" s="29" t="s">
        <v>556</v>
      </c>
    </row>
    <row r="45" spans="1:16" ht="12.75">
      <c r="A45" s="18" t="s">
        <v>38</v>
      </c>
      <c s="23" t="s">
        <v>35</v>
      </c>
      <c s="23" t="s">
        <v>664</v>
      </c>
      <c s="18" t="s">
        <v>22</v>
      </c>
      <c s="24" t="s">
        <v>665</v>
      </c>
      <c s="25" t="s">
        <v>656</v>
      </c>
      <c s="26">
        <v>3311</v>
      </c>
      <c s="27">
        <v>0</v>
      </c>
      <c s="27">
        <f>ROUND(ROUND(H45,2)*ROUND(G45,3),2)</f>
      </c>
      <c r="O45">
        <f>(I45*21)/100</f>
      </c>
      <c t="s">
        <v>16</v>
      </c>
    </row>
    <row r="46" spans="1:5" ht="12.75">
      <c r="A46" s="28" t="s">
        <v>43</v>
      </c>
      <c r="E46" s="29" t="s">
        <v>716</v>
      </c>
    </row>
    <row r="47" spans="1:5" ht="12.75">
      <c r="A47" s="30" t="s">
        <v>45</v>
      </c>
      <c r="E47" s="31" t="s">
        <v>735</v>
      </c>
    </row>
    <row r="48" spans="1:5" ht="25.5">
      <c r="A48" t="s">
        <v>46</v>
      </c>
      <c r="E48" s="29" t="s">
        <v>667</v>
      </c>
    </row>
    <row r="49" spans="1:16" ht="12.75">
      <c r="A49" s="18" t="s">
        <v>38</v>
      </c>
      <c s="23" t="s">
        <v>80</v>
      </c>
      <c s="23" t="s">
        <v>687</v>
      </c>
      <c s="18" t="s">
        <v>22</v>
      </c>
      <c s="24" t="s">
        <v>688</v>
      </c>
      <c s="25" t="s">
        <v>95</v>
      </c>
      <c s="26">
        <v>2</v>
      </c>
      <c s="27">
        <v>0</v>
      </c>
      <c s="27">
        <f>ROUND(ROUND(H49,2)*ROUND(G49,3),2)</f>
      </c>
      <c r="O49">
        <f>(I49*21)/100</f>
      </c>
      <c t="s">
        <v>16</v>
      </c>
    </row>
    <row r="50" spans="1:5" ht="25.5">
      <c r="A50" s="28" t="s">
        <v>43</v>
      </c>
      <c r="E50" s="29" t="s">
        <v>719</v>
      </c>
    </row>
    <row r="51" spans="1:5" ht="12.75">
      <c r="A51" s="30" t="s">
        <v>45</v>
      </c>
      <c r="E51" s="31" t="s">
        <v>670</v>
      </c>
    </row>
    <row r="52" spans="1:5" ht="63.75">
      <c r="A52" t="s">
        <v>46</v>
      </c>
      <c r="E52" s="29" t="s">
        <v>689</v>
      </c>
    </row>
    <row r="53" spans="1:16" ht="12.75">
      <c r="A53" s="18" t="s">
        <v>38</v>
      </c>
      <c s="23" t="s">
        <v>140</v>
      </c>
      <c s="23" t="s">
        <v>690</v>
      </c>
      <c s="18" t="s">
        <v>22</v>
      </c>
      <c s="24" t="s">
        <v>691</v>
      </c>
      <c s="25" t="s">
        <v>95</v>
      </c>
      <c s="26">
        <v>2</v>
      </c>
      <c s="27">
        <v>0</v>
      </c>
      <c s="27">
        <f>ROUND(ROUND(H53,2)*ROUND(G53,3),2)</f>
      </c>
      <c r="O53">
        <f>(I53*21)/100</f>
      </c>
      <c t="s">
        <v>16</v>
      </c>
    </row>
    <row r="54" spans="1:5" ht="25.5">
      <c r="A54" s="28" t="s">
        <v>43</v>
      </c>
      <c r="E54" s="29" t="s">
        <v>721</v>
      </c>
    </row>
    <row r="55" spans="1:5" ht="12.75">
      <c r="A55" s="30" t="s">
        <v>45</v>
      </c>
      <c r="E55" s="31" t="s">
        <v>670</v>
      </c>
    </row>
    <row r="56" spans="1:5" ht="25.5">
      <c r="A56" t="s">
        <v>46</v>
      </c>
      <c r="E56" s="29" t="s">
        <v>674</v>
      </c>
    </row>
    <row r="57" spans="1:16" ht="12.75">
      <c r="A57" s="18" t="s">
        <v>38</v>
      </c>
      <c s="23" t="s">
        <v>146</v>
      </c>
      <c s="23" t="s">
        <v>692</v>
      </c>
      <c s="18" t="s">
        <v>22</v>
      </c>
      <c s="24" t="s">
        <v>693</v>
      </c>
      <c s="25" t="s">
        <v>656</v>
      </c>
      <c s="26">
        <v>154</v>
      </c>
      <c s="27">
        <v>0</v>
      </c>
      <c s="27">
        <f>ROUND(ROUND(H57,2)*ROUND(G57,3),2)</f>
      </c>
      <c r="O57">
        <f>(I57*21)/100</f>
      </c>
      <c t="s">
        <v>16</v>
      </c>
    </row>
    <row r="58" spans="1:5" ht="12.75">
      <c r="A58" s="28" t="s">
        <v>43</v>
      </c>
      <c r="E58" s="29" t="s">
        <v>716</v>
      </c>
    </row>
    <row r="59" spans="1:5" ht="12.75">
      <c r="A59" s="30" t="s">
        <v>45</v>
      </c>
      <c r="E59" s="31" t="s">
        <v>677</v>
      </c>
    </row>
    <row r="60" spans="1:5" ht="25.5">
      <c r="A60" t="s">
        <v>46</v>
      </c>
      <c r="E60" s="29" t="s">
        <v>678</v>
      </c>
    </row>
    <row r="61" spans="1:16" ht="25.5">
      <c r="A61" s="18" t="s">
        <v>38</v>
      </c>
      <c s="23" t="s">
        <v>151</v>
      </c>
      <c s="23" t="s">
        <v>703</v>
      </c>
      <c s="18" t="s">
        <v>22</v>
      </c>
      <c s="24" t="s">
        <v>704</v>
      </c>
      <c s="25" t="s">
        <v>95</v>
      </c>
      <c s="26">
        <v>43</v>
      </c>
      <c s="27">
        <v>0</v>
      </c>
      <c s="27">
        <f>ROUND(ROUND(H61,2)*ROUND(G61,3),2)</f>
      </c>
      <c r="O61">
        <f>(I61*21)/100</f>
      </c>
      <c t="s">
        <v>16</v>
      </c>
    </row>
    <row r="62" spans="1:5" ht="25.5">
      <c r="A62" s="28" t="s">
        <v>43</v>
      </c>
      <c r="E62" s="29" t="s">
        <v>719</v>
      </c>
    </row>
    <row r="63" spans="1:5" ht="63.75">
      <c r="A63" s="30" t="s">
        <v>45</v>
      </c>
      <c r="E63" s="31" t="s">
        <v>736</v>
      </c>
    </row>
    <row r="64" spans="1:5" ht="63.75">
      <c r="A64" t="s">
        <v>46</v>
      </c>
      <c r="E64" s="29" t="s">
        <v>689</v>
      </c>
    </row>
    <row r="65" spans="1:16" ht="12.75">
      <c r="A65" s="18" t="s">
        <v>38</v>
      </c>
      <c s="23" t="s">
        <v>157</v>
      </c>
      <c s="23" t="s">
        <v>706</v>
      </c>
      <c s="18" t="s">
        <v>22</v>
      </c>
      <c s="24" t="s">
        <v>707</v>
      </c>
      <c s="25" t="s">
        <v>95</v>
      </c>
      <c s="26">
        <v>43</v>
      </c>
      <c s="27">
        <v>0</v>
      </c>
      <c s="27">
        <f>ROUND(ROUND(H65,2)*ROUND(G65,3),2)</f>
      </c>
      <c r="O65">
        <f>(I65*21)/100</f>
      </c>
      <c t="s">
        <v>16</v>
      </c>
    </row>
    <row r="66" spans="1:5" ht="25.5">
      <c r="A66" s="28" t="s">
        <v>43</v>
      </c>
      <c r="E66" s="29" t="s">
        <v>721</v>
      </c>
    </row>
    <row r="67" spans="1:5" ht="12.75">
      <c r="A67" s="30" t="s">
        <v>45</v>
      </c>
      <c r="E67" s="31" t="s">
        <v>734</v>
      </c>
    </row>
    <row r="68" spans="1:5" ht="25.5">
      <c r="A68" t="s">
        <v>46</v>
      </c>
      <c r="E68" s="29" t="s">
        <v>674</v>
      </c>
    </row>
    <row r="69" spans="1:16" ht="12.75">
      <c r="A69" s="18" t="s">
        <v>38</v>
      </c>
      <c s="23" t="s">
        <v>164</v>
      </c>
      <c s="23" t="s">
        <v>709</v>
      </c>
      <c s="18" t="s">
        <v>22</v>
      </c>
      <c s="24" t="s">
        <v>710</v>
      </c>
      <c s="25" t="s">
        <v>656</v>
      </c>
      <c s="26">
        <v>3311</v>
      </c>
      <c s="27">
        <v>0</v>
      </c>
      <c s="27">
        <f>ROUND(ROUND(H69,2)*ROUND(G69,3),2)</f>
      </c>
      <c r="O69">
        <f>(I69*21)/100</f>
      </c>
      <c t="s">
        <v>16</v>
      </c>
    </row>
    <row r="70" spans="1:5" ht="12.75">
      <c r="A70" s="28" t="s">
        <v>43</v>
      </c>
      <c r="E70" s="29" t="s">
        <v>716</v>
      </c>
    </row>
    <row r="71" spans="1:5" ht="12.75">
      <c r="A71" s="30" t="s">
        <v>45</v>
      </c>
      <c r="E71" s="31" t="s">
        <v>737</v>
      </c>
    </row>
    <row r="72" spans="1:5" ht="25.5">
      <c r="A72" t="s">
        <v>46</v>
      </c>
      <c r="E72" s="29" t="s">
        <v>678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